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Forma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6" i="1" l="1"/>
  <c r="K74" i="1"/>
  <c r="K79" i="1"/>
  <c r="H40" i="1" l="1"/>
  <c r="E168" i="1"/>
  <c r="I26" i="1" s="1"/>
  <c r="G19" i="1"/>
  <c r="E9" i="1"/>
  <c r="G9" i="1"/>
  <c r="E18" i="1" l="1"/>
  <c r="G10" i="1" l="1"/>
  <c r="I19" i="1"/>
  <c r="G20" i="1" l="1"/>
  <c r="M22" i="1" l="1"/>
  <c r="K90" i="1" s="1"/>
  <c r="K22" i="1"/>
  <c r="K49" i="1" s="1"/>
  <c r="J22" i="1"/>
  <c r="K48" i="1" s="1"/>
  <c r="E13" i="1"/>
  <c r="K62" i="1" l="1"/>
  <c r="K63" i="1" s="1"/>
  <c r="E17" i="1"/>
  <c r="E16" i="1"/>
  <c r="E15" i="1"/>
  <c r="E14" i="1"/>
  <c r="E12" i="1"/>
  <c r="E10" i="1"/>
  <c r="E11" i="1"/>
  <c r="K72" i="1" l="1"/>
  <c r="I10" i="1"/>
  <c r="L10" i="1" s="1"/>
  <c r="G11" i="1"/>
  <c r="G12" i="1"/>
  <c r="I12" i="1" s="1"/>
  <c r="L12" i="1" s="1"/>
  <c r="G13" i="1"/>
  <c r="G14" i="1"/>
  <c r="I14" i="1" s="1"/>
  <c r="L14" i="1" s="1"/>
  <c r="G15" i="1"/>
  <c r="G16" i="1"/>
  <c r="I16" i="1" s="1"/>
  <c r="L16" i="1" s="1"/>
  <c r="G17" i="1"/>
  <c r="G18" i="1"/>
  <c r="I18" i="1" s="1"/>
  <c r="L18" i="1" s="1"/>
  <c r="I20" i="1"/>
  <c r="L20" i="1" s="1"/>
  <c r="C22" i="1"/>
  <c r="D22" i="1"/>
  <c r="F22" i="1"/>
  <c r="H22" i="1"/>
  <c r="B22" i="1"/>
  <c r="E22" i="1" l="1"/>
  <c r="G22" i="1"/>
  <c r="I17" i="1"/>
  <c r="L17" i="1" s="1"/>
  <c r="I13" i="1"/>
  <c r="L13" i="1" s="1"/>
  <c r="L19" i="1"/>
  <c r="I15" i="1"/>
  <c r="L15" i="1" s="1"/>
  <c r="I11" i="1"/>
  <c r="L11" i="1" s="1"/>
  <c r="I9" i="1"/>
  <c r="L9" i="1" s="1"/>
  <c r="L22" i="1" l="1"/>
  <c r="I30" i="1" s="1"/>
  <c r="I22" i="1"/>
  <c r="K24" i="1" s="1"/>
  <c r="I32" i="1" l="1"/>
  <c r="L33" i="1" s="1"/>
  <c r="L41" i="1" s="1"/>
  <c r="L44" i="1" s="1"/>
  <c r="K77" i="1" l="1"/>
  <c r="K81" i="1" l="1"/>
  <c r="K84" i="1" s="1"/>
  <c r="K88" i="1" s="1"/>
  <c r="K92" i="1" s="1"/>
</calcChain>
</file>

<file path=xl/comments1.xml><?xml version="1.0" encoding="utf-8"?>
<comments xmlns="http://schemas.openxmlformats.org/spreadsheetml/2006/main">
  <authors>
    <author>LAB-03</author>
  </authors>
  <commentList>
    <comment ref="M20" authorId="0">
      <text>
        <r>
          <rPr>
            <b/>
            <sz val="9"/>
            <color indexed="81"/>
            <rFont val="Tahoma"/>
            <family val="2"/>
          </rPr>
          <t>Do Not enter any amount.</t>
        </r>
      </text>
    </comment>
  </commentList>
</comments>
</file>

<file path=xl/sharedStrings.xml><?xml version="1.0" encoding="utf-8"?>
<sst xmlns="http://schemas.openxmlformats.org/spreadsheetml/2006/main" count="314" uniqueCount="210">
  <si>
    <t>GOVERNMENT OF WEST BENGAL</t>
  </si>
  <si>
    <t>JHARGRAM RAJ COLLEGE</t>
  </si>
  <si>
    <t xml:space="preserve">P.O. &amp; Dist: Jhargram, W.B. </t>
  </si>
  <si>
    <t>PAN:</t>
  </si>
  <si>
    <t>Deductions</t>
  </si>
  <si>
    <t>Month</t>
  </si>
  <si>
    <t>Pay</t>
  </si>
  <si>
    <t>A.G.P.</t>
  </si>
  <si>
    <t>Spl. Allow.</t>
  </si>
  <si>
    <t>D.A.</t>
  </si>
  <si>
    <t xml:space="preserve">Int. A. </t>
  </si>
  <si>
    <t>H.R.A.</t>
  </si>
  <si>
    <t>M.A.</t>
  </si>
  <si>
    <t>Gross</t>
  </si>
  <si>
    <t>G.P.F.</t>
  </si>
  <si>
    <t>G.I.S.</t>
  </si>
  <si>
    <t>P.Tax</t>
  </si>
  <si>
    <t>I.Tax</t>
  </si>
  <si>
    <t>Arrear</t>
  </si>
  <si>
    <t>Total</t>
  </si>
  <si>
    <t>Gross salary for the year</t>
  </si>
  <si>
    <t>:</t>
  </si>
  <si>
    <t>₹</t>
  </si>
  <si>
    <t>-----------------</t>
  </si>
  <si>
    <t xml:space="preserve">Total: </t>
  </si>
  <si>
    <t>Balance Gross Salary (1-2)</t>
  </si>
  <si>
    <t>Add: Any other Income (reported by the employee)</t>
  </si>
  <si>
    <t>a) Interest on Bank Deposit</t>
  </si>
  <si>
    <t>b) Accrued Interest on N.S.C.</t>
  </si>
  <si>
    <t>c) Others (if any)</t>
  </si>
  <si>
    <t>------------</t>
  </si>
  <si>
    <t>Other income total[a + b + c]</t>
  </si>
  <si>
    <t>Total Income ( 3 + 4 )</t>
  </si>
  <si>
    <t xml:space="preserve">Deduction for Interest on loan taken for self occupied </t>
  </si>
  <si>
    <t>house U/S 24 (b)[Max Rs. 2, 00, 000. Please see Guideline 1]</t>
  </si>
  <si>
    <t>Gross Total Income [5 - 6]</t>
  </si>
  <si>
    <t>Deduction under chapter VI A:</t>
  </si>
  <si>
    <r>
      <rPr>
        <b/>
        <sz val="9"/>
        <color theme="1"/>
        <rFont val="Times New Roman"/>
        <family val="1"/>
      </rPr>
      <t>A.</t>
    </r>
    <r>
      <rPr>
        <sz val="9"/>
        <color theme="1"/>
        <rFont val="Times New Roman"/>
        <family val="1"/>
      </rPr>
      <t xml:space="preserve">  Deduction U/S 80C</t>
    </r>
  </si>
  <si>
    <t>a. G.P.F.</t>
  </si>
  <si>
    <t>b. Group Insurance</t>
  </si>
  <si>
    <t>c. L.I.C. Premium</t>
  </si>
  <si>
    <t>e. Accured interest on NSC (excluding last year's int.)</t>
  </si>
  <si>
    <t>f. Repayment of house building loan (principal)</t>
  </si>
  <si>
    <t>g. U.L.I.P.</t>
  </si>
  <si>
    <t xml:space="preserve">h. Stamp duty, registration fee &amp; other expense incurred for </t>
  </si>
  <si>
    <t xml:space="preserve">      purchase or reconstruction of house property</t>
  </si>
  <si>
    <t>i. Units of notified mutual funds (ELSS)</t>
  </si>
  <si>
    <t>j. Tution fees of children (max. Two)</t>
  </si>
  <si>
    <t>k. P.P.F.</t>
  </si>
  <si>
    <t>l. Others (if any)</t>
  </si>
  <si>
    <t>---------------</t>
  </si>
  <si>
    <t>Total (a to l)</t>
  </si>
  <si>
    <t xml:space="preserve">Amount of deduction under u/s 80C, 80CCC &amp; 80CCD </t>
  </si>
  <si>
    <t>(Maximum Rs. 1,50,000/-)</t>
  </si>
  <si>
    <r>
      <rPr>
        <b/>
        <sz val="9"/>
        <color theme="1"/>
        <rFont val="Times New Roman"/>
        <family val="1"/>
      </rPr>
      <t>B.</t>
    </r>
    <r>
      <rPr>
        <sz val="9"/>
        <color theme="1"/>
        <rFont val="Times New Roman"/>
        <family val="1"/>
      </rPr>
      <t xml:space="preserve">  Deduction under u/s 80D: Medical Insurance premium paid by cheque </t>
    </r>
  </si>
  <si>
    <t>&amp; expenditure on preventive health check - up (please see Guideline 2)</t>
  </si>
  <si>
    <r>
      <rPr>
        <b/>
        <sz val="9"/>
        <color theme="1"/>
        <rFont val="Times New Roman"/>
        <family val="1"/>
      </rPr>
      <t>C.</t>
    </r>
    <r>
      <rPr>
        <sz val="9"/>
        <color theme="1"/>
        <rFont val="Times New Roman"/>
        <family val="1"/>
      </rPr>
      <t xml:space="preserve">  Deduction for Savings Bank Interest under U/S 80TTA (Maximum Rs. 10,000)</t>
    </r>
  </si>
  <si>
    <r>
      <rPr>
        <b/>
        <sz val="9"/>
        <color theme="1"/>
        <rFont val="Times New Roman"/>
        <family val="1"/>
      </rPr>
      <t>D</t>
    </r>
    <r>
      <rPr>
        <sz val="9"/>
        <color theme="1"/>
        <rFont val="Times New Roman"/>
        <family val="1"/>
      </rPr>
      <t>. Donation U/S 80G (50% or 100%)</t>
    </r>
  </si>
  <si>
    <r>
      <rPr>
        <b/>
        <sz val="9"/>
        <color theme="1"/>
        <rFont val="Times New Roman"/>
        <family val="1"/>
      </rPr>
      <t>E.</t>
    </r>
    <r>
      <rPr>
        <sz val="9"/>
        <color theme="1"/>
        <rFont val="Times New Roman"/>
        <family val="1"/>
      </rPr>
      <t xml:space="preserve">  Others (If any)</t>
    </r>
  </si>
  <si>
    <t>F. Additional deduction Rs. 50,000 for Central Pension Plan [U/S 80CCD] 1(B)</t>
  </si>
  <si>
    <r>
      <rPr>
        <b/>
        <sz val="9"/>
        <color theme="1"/>
        <rFont val="Times New Roman"/>
        <family val="1"/>
      </rPr>
      <t>Total Deduction</t>
    </r>
    <r>
      <rPr>
        <sz val="9"/>
        <color theme="1"/>
        <rFont val="Times New Roman"/>
        <family val="1"/>
      </rPr>
      <t xml:space="preserve"> U/S 80 (A+B+C+D+E+F)</t>
    </r>
  </si>
  <si>
    <r>
      <rPr>
        <b/>
        <sz val="9"/>
        <color theme="1"/>
        <rFont val="Times New Roman"/>
        <family val="1"/>
      </rPr>
      <t>Total Income</t>
    </r>
    <r>
      <rPr>
        <sz val="9"/>
        <color theme="1"/>
        <rFont val="Times New Roman"/>
        <family val="1"/>
      </rPr>
      <t xml:space="preserve"> (7 - 9) [ Rounded off to nearest multiple of Rs. 10 u/s 288 A]</t>
    </r>
  </si>
  <si>
    <t xml:space="preserve">a) Tax on Total Income </t>
  </si>
  <si>
    <t>Net Tax on Total Income (a - b)</t>
  </si>
  <si>
    <t>Tax Relief computed under  U/S 89 (1), for arrear salary, if any</t>
  </si>
  <si>
    <r>
      <rPr>
        <b/>
        <sz val="9"/>
        <color theme="1"/>
        <rFont val="Times New Roman"/>
        <family val="1"/>
      </rPr>
      <t>Net tax payable</t>
    </r>
    <r>
      <rPr>
        <sz val="9"/>
        <color theme="1"/>
        <rFont val="Times New Roman"/>
        <family val="1"/>
      </rPr>
      <t xml:space="preserve"> (13-14)</t>
    </r>
  </si>
  <si>
    <t>Declaration</t>
  </si>
  <si>
    <t xml:space="preserve">I hereby declare that the above items are true to </t>
  </si>
  <si>
    <t>the best of my knowledge and belief.</t>
  </si>
  <si>
    <t>Date:</t>
  </si>
  <si>
    <t>----------------------------------------</t>
  </si>
  <si>
    <t>Signature in full</t>
  </si>
  <si>
    <t>Countersigned</t>
  </si>
  <si>
    <t>Designation:</t>
  </si>
  <si>
    <t>Principal / Officer - In - Charge</t>
  </si>
  <si>
    <t>Jhargram Raj College</t>
  </si>
  <si>
    <t>To</t>
  </si>
  <si>
    <t>The Principal</t>
  </si>
  <si>
    <t>Dear Sir,</t>
  </si>
  <si>
    <t xml:space="preserve">For the purpose of ascertaining the deduction of income tax, to be deducted at source from my </t>
  </si>
  <si>
    <t>salary, I hereby furnish the following particulars in detail.</t>
  </si>
  <si>
    <t>Statements of deductions, rebates and relief:</t>
  </si>
  <si>
    <r>
      <t xml:space="preserve">1. </t>
    </r>
    <r>
      <rPr>
        <b/>
        <u/>
        <sz val="9"/>
        <color theme="1"/>
        <rFont val="Times New Roman"/>
        <family val="1"/>
      </rPr>
      <t>LICI Premium / ULIP</t>
    </r>
    <r>
      <rPr>
        <b/>
        <sz val="9"/>
        <color theme="1"/>
        <rFont val="Times New Roman"/>
        <family val="1"/>
      </rPr>
      <t>:</t>
    </r>
  </si>
  <si>
    <t>Policy number</t>
  </si>
  <si>
    <t>Name of insured person</t>
  </si>
  <si>
    <t>Premium (Rs.)</t>
  </si>
  <si>
    <t>Total:</t>
  </si>
  <si>
    <r>
      <t xml:space="preserve">2. </t>
    </r>
    <r>
      <rPr>
        <b/>
        <u/>
        <sz val="9"/>
        <color theme="1"/>
        <rFont val="Times New Roman"/>
        <family val="1"/>
      </rPr>
      <t>Public Provident Fund</t>
    </r>
    <r>
      <rPr>
        <b/>
        <sz val="9"/>
        <color theme="1"/>
        <rFont val="Times New Roman"/>
        <family val="1"/>
      </rPr>
      <t xml:space="preserve">: </t>
    </r>
  </si>
  <si>
    <t>Pass Book A/C number</t>
  </si>
  <si>
    <t>Amount (Rs.)</t>
  </si>
  <si>
    <t xml:space="preserve">Certificate </t>
  </si>
  <si>
    <t>Date of Purchase</t>
  </si>
  <si>
    <t>Number</t>
  </si>
  <si>
    <t>(Please seeGuideline 8 for rates)</t>
  </si>
  <si>
    <t>Date of purchase</t>
  </si>
  <si>
    <t>Interest accured (Rs.)</t>
  </si>
  <si>
    <r>
      <t xml:space="preserve">5. </t>
    </r>
    <r>
      <rPr>
        <b/>
        <u/>
        <sz val="9"/>
        <color theme="1"/>
        <rFont val="Times New Roman"/>
        <family val="1"/>
      </rPr>
      <t>Repayment of house building loan</t>
    </r>
    <r>
      <rPr>
        <b/>
        <sz val="9"/>
        <color theme="1"/>
        <rFont val="Times New Roman"/>
        <family val="1"/>
      </rPr>
      <t>:</t>
    </r>
  </si>
  <si>
    <t xml:space="preserve">Authority to </t>
  </si>
  <si>
    <t>Account</t>
  </si>
  <si>
    <t>Principal (Rs.)</t>
  </si>
  <si>
    <t>Interest (Rs.)</t>
  </si>
  <si>
    <t>whom repaied</t>
  </si>
  <si>
    <t>number</t>
  </si>
  <si>
    <t>(Attach Bank certificate if loan is not taken from employer)</t>
  </si>
  <si>
    <r>
      <t xml:space="preserve">6. </t>
    </r>
    <r>
      <rPr>
        <b/>
        <u/>
        <sz val="9"/>
        <color theme="1"/>
        <rFont val="Times New Roman"/>
        <family val="1"/>
      </rPr>
      <t>Calculation for deduction of House Rent Allowance</t>
    </r>
    <r>
      <rPr>
        <b/>
        <sz val="9"/>
        <color theme="1"/>
        <rFont val="Times New Roman"/>
        <family val="1"/>
      </rPr>
      <t xml:space="preserve">: </t>
    </r>
  </si>
  <si>
    <t>(Least of the following U/S 10 (13A))</t>
  </si>
  <si>
    <t>1. Actual HRA received</t>
  </si>
  <si>
    <t>2.House rent paid less 10% of salary (Basic Pay + DA)</t>
  </si>
  <si>
    <t>3. 40%* of salary (Basic Pay + DA) other than Kolkata</t>
  </si>
  <si>
    <t>(*50% in case of Kolkata)</t>
  </si>
  <si>
    <t>Least of the above three</t>
  </si>
  <si>
    <t xml:space="preserve">7. This is to certify that I live in rented house and have paid house rent Rs. </t>
  </si>
  <si>
    <t>Nature of savings</t>
  </si>
  <si>
    <t>Amount (RS.)</t>
  </si>
  <si>
    <t xml:space="preserve">I hereby declare that to the best of knowledge and belief, the particulars furnished are true and </t>
  </si>
  <si>
    <t>correct in every respect.</t>
  </si>
  <si>
    <t>------------------------------------------</t>
  </si>
  <si>
    <t>Signature</t>
  </si>
  <si>
    <t>Name of Employee:</t>
  </si>
  <si>
    <t xml:space="preserve">Department: </t>
  </si>
  <si>
    <t>Guidelines of Income Tax rules</t>
  </si>
  <si>
    <t xml:space="preserve">1. Deduction for Interest on House Building Loan: </t>
  </si>
  <si>
    <t>a. Maximum of ₹ 30,000/- if the loan was taken before 1st April 1999.</t>
  </si>
  <si>
    <t xml:space="preserve">b. Maximum of ₹ 2,00,000/-, if the loan was taken on or after 1st April 1999 for purchase or construction of </t>
  </si>
  <si>
    <t xml:space="preserve">house (not for repair) and house is completed within three years from the end of the financial year in </t>
  </si>
  <si>
    <t>which the loan was taken.</t>
  </si>
  <si>
    <t>2. Deduction U/S 80D:</t>
  </si>
  <si>
    <t xml:space="preserve">In respect of medical insurence premium paid by cheque (not in cash) upon the health of assessee, </t>
  </si>
  <si>
    <t xml:space="preserve">spouse and dependent children and payment on account of preventive health check - up maximum </t>
  </si>
  <si>
    <t xml:space="preserve">₹ 25,000/-  ( for senior citizen ₹ 30,000 /-). For medical insurance premium of parents additional </t>
  </si>
  <si>
    <t>deduction maximum ₹ 25,000 /- / ₹30,000 /-. Payment on preventive health check up can not exceed</t>
  </si>
  <si>
    <t xml:space="preserve">₹ 5,000/-. </t>
  </si>
  <si>
    <t xml:space="preserve">3. Tution Fees: </t>
  </si>
  <si>
    <t xml:space="preserve">Amount paid as tution fees (excluding development fees, donation etc.) whether at the time of </t>
  </si>
  <si>
    <t xml:space="preserve">admission or otherwise to any university, college or educational institution in India for full time </t>
  </si>
  <si>
    <t>education for children (maximum for two children).</t>
  </si>
  <si>
    <t xml:space="preserve">4. Deadline: </t>
  </si>
  <si>
    <t xml:space="preserve">5. Income Range: </t>
  </si>
  <si>
    <t xml:space="preserve">Income up to ₹ 3,00,000 /- is exempt from tax for senior citizens (60 - 80 years) and up to ₹ 5,00,000 /- </t>
  </si>
  <si>
    <t xml:space="preserve">is exempt from tax for super senior citizens (80 years or more). </t>
  </si>
  <si>
    <t xml:space="preserve">6. Documents: </t>
  </si>
  <si>
    <t>01. Teachers who have served other institutions during this financial year must submit salary certificates</t>
  </si>
  <si>
    <t xml:space="preserve">from their respective institutions along with this statement. </t>
  </si>
  <si>
    <t>02. Please attach 10E form for claiming relief U/S 89(1)</t>
  </si>
  <si>
    <t>03. Produce necessary documents for claiming deduction U/S 80G (50% or 100%) as the case may be</t>
  </si>
  <si>
    <t xml:space="preserve">7. NSC Interest Rate: </t>
  </si>
  <si>
    <t>Accrued interest (%) on NSC (VIII issue)</t>
  </si>
  <si>
    <t>Year</t>
  </si>
  <si>
    <t xml:space="preserve">Purchased on or </t>
  </si>
  <si>
    <t>after 1st March</t>
  </si>
  <si>
    <t>after 1st Dec,</t>
  </si>
  <si>
    <t>after 1st April</t>
  </si>
  <si>
    <t>after 1st April,</t>
  </si>
  <si>
    <t>2003 but before</t>
  </si>
  <si>
    <t>2011 but before</t>
  </si>
  <si>
    <t>2012 but before</t>
  </si>
  <si>
    <t>1st Dec, 2011</t>
  </si>
  <si>
    <t>1stApr, 2012</t>
  </si>
  <si>
    <t>1st April, 2014</t>
  </si>
  <si>
    <t>1st Year</t>
  </si>
  <si>
    <t>2nd Year</t>
  </si>
  <si>
    <t>3rd Year</t>
  </si>
  <si>
    <t>4th Year</t>
  </si>
  <si>
    <t>5th Year</t>
  </si>
  <si>
    <t>6th Year</t>
  </si>
  <si>
    <t>--</t>
  </si>
  <si>
    <t>Accrued interest (%) on NSC (IX issue)</t>
  </si>
  <si>
    <t>Purchased before</t>
  </si>
  <si>
    <t>Purchased after</t>
  </si>
  <si>
    <t>Purchased on or</t>
  </si>
  <si>
    <t>April, 2012</t>
  </si>
  <si>
    <t>31st Mar, 2012 but</t>
  </si>
  <si>
    <t>after 1st April, 2014</t>
  </si>
  <si>
    <t xml:space="preserve">before 1st April, </t>
  </si>
  <si>
    <t>7th Year</t>
  </si>
  <si>
    <t>8th Year</t>
  </si>
  <si>
    <t>9th Year</t>
  </si>
  <si>
    <t>10th Year</t>
  </si>
  <si>
    <t>Note: Last year's accrued interest on N.S.C. Is not eligible for deduction U/S 80C.</t>
  </si>
  <si>
    <t xml:space="preserve">             (as per statement 6)</t>
  </si>
  <si>
    <t xml:space="preserve">            c) Professional Tax U/S 16 (iii)</t>
  </si>
  <si>
    <t xml:space="preserve">b) Tax Rebate u/s 87A </t>
  </si>
  <si>
    <t xml:space="preserve">(In case total income  does not exceed Rs 500000/-, 100% of income tax or Rs 12500 whichever is less) </t>
  </si>
  <si>
    <t>(Rupees _________________________________for the year 2019-20)</t>
  </si>
  <si>
    <r>
      <t xml:space="preserve">8. </t>
    </r>
    <r>
      <rPr>
        <b/>
        <u/>
        <sz val="9"/>
        <color theme="1"/>
        <rFont val="Times New Roman"/>
        <family val="1"/>
      </rPr>
      <t>Proposed savings within 31st March, 2020</t>
    </r>
    <r>
      <rPr>
        <b/>
        <sz val="9"/>
        <color theme="1"/>
        <rFont val="Times New Roman"/>
        <family val="1"/>
      </rPr>
      <t>:</t>
    </r>
  </si>
  <si>
    <t>Mar,19</t>
  </si>
  <si>
    <t>Apr,19</t>
  </si>
  <si>
    <t>May,19</t>
  </si>
  <si>
    <t>a) Health and Education cess @4% of total tax</t>
  </si>
  <si>
    <t>(To be deducted from the pay bill of February, 2020)</t>
  </si>
  <si>
    <t>June,19</t>
  </si>
  <si>
    <t>July,19</t>
  </si>
  <si>
    <t>Aug,19</t>
  </si>
  <si>
    <t>Sep,19</t>
  </si>
  <si>
    <t>Oct,19</t>
  </si>
  <si>
    <t>Nov,19</t>
  </si>
  <si>
    <t>Dec,19</t>
  </si>
  <si>
    <t>Jan,20</t>
  </si>
  <si>
    <t>Feb,20</t>
  </si>
  <si>
    <r>
      <rPr>
        <b/>
        <sz val="9"/>
        <color theme="1"/>
        <rFont val="Times New Roman"/>
        <family val="1"/>
      </rPr>
      <t>Total tax payable</t>
    </r>
    <r>
      <rPr>
        <sz val="9"/>
        <color theme="1"/>
        <rFont val="Times New Roman"/>
        <family val="1"/>
      </rPr>
      <t xml:space="preserve"> (11 + 12) [Rounded off to nearest multiple of Rs 10 u/s 288B]</t>
    </r>
  </si>
  <si>
    <t>Tax already deducted from salary up to January, 2020</t>
  </si>
  <si>
    <t>Balance tax payable on February, 2020 (A.Y.: 2020 - 21)</t>
  </si>
  <si>
    <t xml:space="preserve">            b) Standard Deduction [U/S 16(i) -Rs 50000/- since F.Y. 2019-20]</t>
  </si>
  <si>
    <t>3. NSC purchesed during the finantial year 2019-20</t>
  </si>
  <si>
    <r>
      <t xml:space="preserve">4. </t>
    </r>
    <r>
      <rPr>
        <b/>
        <u/>
        <sz val="9"/>
        <color theme="1"/>
        <rFont val="Times New Roman"/>
        <family val="1"/>
      </rPr>
      <t>Interest accrued during 2019 - 20 on NSC's (VI &amp; VIII Issue) purchased in earlier years</t>
    </r>
    <r>
      <rPr>
        <b/>
        <sz val="9"/>
        <color theme="1"/>
        <rFont val="Times New Roman"/>
        <family val="1"/>
      </rPr>
      <t>:</t>
    </r>
  </si>
  <si>
    <t>Last date of submission of his / her income statement (3 copies) to the college office is 30.01.2020.</t>
  </si>
  <si>
    <t>(Financial Year: 2019 - 20; Assessment Year: 2020-21)</t>
  </si>
  <si>
    <t>Statement of income of Sri / Smt / Dr.                                                                            For the year ending on 31st March, 2020</t>
  </si>
  <si>
    <t>Less: a) Exemption for H.R.A. [U/S 10(13A)]</t>
  </si>
  <si>
    <t>d. N.S.C. Purchased during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</si>
</sst>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Protection="1"/>
    <xf numFmtId="0" fontId="2" fillId="2" borderId="4" xfId="0" applyFont="1" applyFill="1" applyBorder="1" applyProtection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quotePrefix="1" applyFont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0" xfId="0" quotePrefix="1" applyFont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1" fillId="0" borderId="0" xfId="0" quotePrefix="1" applyFont="1"/>
    <xf numFmtId="0" fontId="4" fillId="0" borderId="0" xfId="0" applyFont="1"/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/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5"/>
  <sheetViews>
    <sheetView tabSelected="1" topLeftCell="A67" workbookViewId="0">
      <selection activeCell="K77" sqref="K77:L77"/>
    </sheetView>
  </sheetViews>
  <sheetFormatPr defaultRowHeight="12" x14ac:dyDescent="0.2"/>
  <cols>
    <col min="1" max="1" width="6.42578125" style="1" customWidth="1"/>
    <col min="2" max="2" width="12" style="1" customWidth="1"/>
    <col min="3" max="3" width="21.140625" style="1" customWidth="1"/>
    <col min="4" max="4" width="14.85546875" style="1" customWidth="1"/>
    <col min="5" max="5" width="16.7109375" style="1" customWidth="1"/>
    <col min="6" max="6" width="12.42578125" style="1" bestFit="1" customWidth="1"/>
    <col min="7" max="7" width="17.140625" style="1" customWidth="1"/>
    <col min="8" max="8" width="5.85546875" style="1" customWidth="1"/>
    <col min="9" max="9" width="9.7109375" style="1" customWidth="1"/>
    <col min="10" max="10" width="6.140625" style="1" customWidth="1"/>
    <col min="11" max="11" width="5.7109375" style="1" customWidth="1"/>
    <col min="12" max="12" width="5.85546875" style="1" customWidth="1"/>
    <col min="13" max="13" width="7.140625" style="1" customWidth="1"/>
    <col min="14" max="16384" width="9.140625" style="1"/>
  </cols>
  <sheetData>
    <row r="1" spans="1:13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x14ac:dyDescent="0.2">
      <c r="H4" s="2" t="s">
        <v>3</v>
      </c>
      <c r="I4" s="45"/>
      <c r="J4" s="47"/>
      <c r="K4" s="47"/>
      <c r="L4" s="47"/>
      <c r="M4" s="46"/>
    </row>
    <row r="6" spans="1:13" x14ac:dyDescent="0.2">
      <c r="A6" s="52" t="s">
        <v>207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x14ac:dyDescent="0.2">
      <c r="J7" s="48" t="s">
        <v>4</v>
      </c>
      <c r="K7" s="49"/>
      <c r="L7" s="49"/>
      <c r="M7" s="50"/>
    </row>
    <row r="8" spans="1:13" x14ac:dyDescent="0.2">
      <c r="A8" s="3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</row>
    <row r="9" spans="1:13" x14ac:dyDescent="0.2">
      <c r="A9" s="3" t="s">
        <v>185</v>
      </c>
      <c r="B9" s="4">
        <v>0</v>
      </c>
      <c r="C9" s="4">
        <v>0</v>
      </c>
      <c r="D9" s="4">
        <v>0</v>
      </c>
      <c r="E9" s="4">
        <f>ROUND((B9+C9)*1.25,0)</f>
        <v>0</v>
      </c>
      <c r="F9" s="4">
        <v>0</v>
      </c>
      <c r="G9" s="4">
        <f>IF(ROUND((B9+C9)*0.15,0)&gt;6000,6000,ROUND((B9+C9)*0.15,0))</f>
        <v>0</v>
      </c>
      <c r="H9" s="4">
        <v>300</v>
      </c>
      <c r="I9" s="4">
        <f>SUM(B9:H9)</f>
        <v>300</v>
      </c>
      <c r="J9" s="4">
        <v>0</v>
      </c>
      <c r="K9" s="4">
        <v>0</v>
      </c>
      <c r="L9" s="4">
        <f>IF(I9&gt;40000,200,150)</f>
        <v>150</v>
      </c>
      <c r="M9" s="4">
        <v>0</v>
      </c>
    </row>
    <row r="10" spans="1:13" x14ac:dyDescent="0.2">
      <c r="A10" s="3" t="s">
        <v>186</v>
      </c>
      <c r="B10" s="4">
        <v>0</v>
      </c>
      <c r="C10" s="4">
        <v>0</v>
      </c>
      <c r="D10" s="4">
        <v>0</v>
      </c>
      <c r="E10" s="4">
        <f t="shared" ref="E10:E17" si="0">ROUND((B10+C10)*1.25,0)</f>
        <v>0</v>
      </c>
      <c r="F10" s="4">
        <v>0</v>
      </c>
      <c r="G10" s="4">
        <f>IF(ROUND((B10+C10)*0.15,0)&gt;6000,6000,ROUND((B10+C10)*0.15,0))</f>
        <v>0</v>
      </c>
      <c r="H10" s="4">
        <v>300</v>
      </c>
      <c r="I10" s="4">
        <f t="shared" ref="I10:I20" si="1">SUM(B10:H10)</f>
        <v>300</v>
      </c>
      <c r="J10" s="4">
        <v>0</v>
      </c>
      <c r="K10" s="4">
        <v>0</v>
      </c>
      <c r="L10" s="4">
        <f>IF(I10&gt;40000,200,150)</f>
        <v>150</v>
      </c>
      <c r="M10" s="4">
        <v>0</v>
      </c>
    </row>
    <row r="11" spans="1:13" x14ac:dyDescent="0.2">
      <c r="A11" s="3" t="s">
        <v>187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f t="shared" ref="G11:G18" si="2">IF(ROUND((B11+C11)*0.15,0)&gt;6000,6000,ROUND((B11+C11)*0.15,0))</f>
        <v>0</v>
      </c>
      <c r="H11" s="4">
        <v>300</v>
      </c>
      <c r="I11" s="4">
        <f t="shared" si="1"/>
        <v>300</v>
      </c>
      <c r="J11" s="4">
        <v>0</v>
      </c>
      <c r="K11" s="4">
        <v>0</v>
      </c>
      <c r="L11" s="4">
        <f t="shared" ref="L11:L20" si="3">IF(I11&gt;40000,200,150)</f>
        <v>150</v>
      </c>
      <c r="M11" s="4">
        <v>0</v>
      </c>
    </row>
    <row r="12" spans="1:13" x14ac:dyDescent="0.2">
      <c r="A12" s="3" t="s">
        <v>190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v>0</v>
      </c>
      <c r="G12" s="4">
        <f t="shared" si="2"/>
        <v>0</v>
      </c>
      <c r="H12" s="4">
        <v>300</v>
      </c>
      <c r="I12" s="4">
        <f t="shared" si="1"/>
        <v>300</v>
      </c>
      <c r="J12" s="4">
        <v>0</v>
      </c>
      <c r="K12" s="4">
        <v>0</v>
      </c>
      <c r="L12" s="4">
        <f t="shared" si="3"/>
        <v>150</v>
      </c>
      <c r="M12" s="4">
        <v>0</v>
      </c>
    </row>
    <row r="13" spans="1:13" x14ac:dyDescent="0.2">
      <c r="A13" s="3" t="s">
        <v>191</v>
      </c>
      <c r="B13" s="4">
        <v>0</v>
      </c>
      <c r="C13" s="4">
        <v>0</v>
      </c>
      <c r="D13" s="4">
        <v>0</v>
      </c>
      <c r="E13" s="4">
        <f>ROUND((B13+C13)*1.25,0)</f>
        <v>0</v>
      </c>
      <c r="F13" s="4">
        <v>0</v>
      </c>
      <c r="G13" s="4">
        <f t="shared" si="2"/>
        <v>0</v>
      </c>
      <c r="H13" s="4">
        <v>300</v>
      </c>
      <c r="I13" s="4">
        <f t="shared" si="1"/>
        <v>300</v>
      </c>
      <c r="J13" s="4">
        <v>0</v>
      </c>
      <c r="K13" s="4">
        <v>0</v>
      </c>
      <c r="L13" s="4">
        <f t="shared" si="3"/>
        <v>150</v>
      </c>
      <c r="M13" s="4">
        <v>0</v>
      </c>
    </row>
    <row r="14" spans="1:13" x14ac:dyDescent="0.2">
      <c r="A14" s="3" t="s">
        <v>192</v>
      </c>
      <c r="B14" s="4">
        <v>0</v>
      </c>
      <c r="C14" s="4">
        <v>0</v>
      </c>
      <c r="D14" s="4">
        <v>0</v>
      </c>
      <c r="E14" s="4">
        <f t="shared" si="0"/>
        <v>0</v>
      </c>
      <c r="F14" s="4">
        <v>0</v>
      </c>
      <c r="G14" s="4">
        <f t="shared" si="2"/>
        <v>0</v>
      </c>
      <c r="H14" s="4">
        <v>300</v>
      </c>
      <c r="I14" s="4">
        <f t="shared" si="1"/>
        <v>300</v>
      </c>
      <c r="J14" s="4">
        <v>0</v>
      </c>
      <c r="K14" s="4">
        <v>0</v>
      </c>
      <c r="L14" s="4">
        <f t="shared" si="3"/>
        <v>150</v>
      </c>
      <c r="M14" s="4">
        <v>0</v>
      </c>
    </row>
    <row r="15" spans="1:13" x14ac:dyDescent="0.2">
      <c r="A15" s="3" t="s">
        <v>193</v>
      </c>
      <c r="B15" s="4">
        <v>0</v>
      </c>
      <c r="C15" s="4">
        <v>0</v>
      </c>
      <c r="D15" s="4">
        <v>0</v>
      </c>
      <c r="E15" s="4">
        <f t="shared" si="0"/>
        <v>0</v>
      </c>
      <c r="F15" s="4">
        <v>0</v>
      </c>
      <c r="G15" s="4">
        <f t="shared" si="2"/>
        <v>0</v>
      </c>
      <c r="H15" s="4">
        <v>300</v>
      </c>
      <c r="I15" s="4">
        <f t="shared" si="1"/>
        <v>300</v>
      </c>
      <c r="J15" s="4">
        <v>0</v>
      </c>
      <c r="K15" s="4">
        <v>0</v>
      </c>
      <c r="L15" s="4">
        <f t="shared" si="3"/>
        <v>150</v>
      </c>
      <c r="M15" s="4">
        <v>0</v>
      </c>
    </row>
    <row r="16" spans="1:13" x14ac:dyDescent="0.2">
      <c r="A16" s="3" t="s">
        <v>194</v>
      </c>
      <c r="B16" s="4">
        <v>0</v>
      </c>
      <c r="C16" s="4">
        <v>0</v>
      </c>
      <c r="D16" s="4">
        <v>0</v>
      </c>
      <c r="E16" s="4">
        <f t="shared" si="0"/>
        <v>0</v>
      </c>
      <c r="F16" s="4">
        <v>0</v>
      </c>
      <c r="G16" s="4">
        <f t="shared" si="2"/>
        <v>0</v>
      </c>
      <c r="H16" s="4">
        <v>300</v>
      </c>
      <c r="I16" s="4">
        <f t="shared" si="1"/>
        <v>300</v>
      </c>
      <c r="J16" s="4">
        <v>0</v>
      </c>
      <c r="K16" s="4">
        <v>0</v>
      </c>
      <c r="L16" s="4">
        <f t="shared" si="3"/>
        <v>150</v>
      </c>
      <c r="M16" s="4">
        <v>0</v>
      </c>
    </row>
    <row r="17" spans="1:13" x14ac:dyDescent="0.2">
      <c r="A17" s="3" t="s">
        <v>195</v>
      </c>
      <c r="B17" s="4">
        <v>0</v>
      </c>
      <c r="C17" s="4">
        <v>0</v>
      </c>
      <c r="D17" s="4">
        <v>0</v>
      </c>
      <c r="E17" s="4">
        <f t="shared" si="0"/>
        <v>0</v>
      </c>
      <c r="F17" s="4">
        <v>0</v>
      </c>
      <c r="G17" s="4">
        <f t="shared" si="2"/>
        <v>0</v>
      </c>
      <c r="H17" s="4">
        <v>300</v>
      </c>
      <c r="I17" s="4">
        <f t="shared" si="1"/>
        <v>300</v>
      </c>
      <c r="J17" s="4">
        <v>0</v>
      </c>
      <c r="K17" s="4">
        <v>0</v>
      </c>
      <c r="L17" s="4">
        <f t="shared" si="3"/>
        <v>150</v>
      </c>
      <c r="M17" s="4">
        <v>0</v>
      </c>
    </row>
    <row r="18" spans="1:13" x14ac:dyDescent="0.2">
      <c r="A18" s="3" t="s">
        <v>196</v>
      </c>
      <c r="B18" s="4">
        <v>0</v>
      </c>
      <c r="C18" s="4">
        <v>0</v>
      </c>
      <c r="D18" s="4">
        <v>0</v>
      </c>
      <c r="E18" s="4">
        <f>ROUND((B18+C18)*1.25,0)</f>
        <v>0</v>
      </c>
      <c r="F18" s="4">
        <v>0</v>
      </c>
      <c r="G18" s="4">
        <f t="shared" si="2"/>
        <v>0</v>
      </c>
      <c r="H18" s="4">
        <v>300</v>
      </c>
      <c r="I18" s="4">
        <f t="shared" si="1"/>
        <v>300</v>
      </c>
      <c r="J18" s="4">
        <v>0</v>
      </c>
      <c r="K18" s="4">
        <v>0</v>
      </c>
      <c r="L18" s="4">
        <f t="shared" si="3"/>
        <v>150</v>
      </c>
      <c r="M18" s="4">
        <v>0</v>
      </c>
    </row>
    <row r="19" spans="1:13" x14ac:dyDescent="0.2">
      <c r="A19" s="3" t="s">
        <v>197</v>
      </c>
      <c r="B19" s="45">
        <v>0</v>
      </c>
      <c r="C19" s="46"/>
      <c r="D19" s="4">
        <v>0</v>
      </c>
      <c r="E19" s="4">
        <v>0</v>
      </c>
      <c r="F19" s="4">
        <v>0</v>
      </c>
      <c r="G19" s="4">
        <f>IF(ROUND((B19+C19)*0.12,0)&gt;12000,12000,ROUND((B19+C19)*0.12,0))</f>
        <v>0</v>
      </c>
      <c r="H19" s="4">
        <v>500</v>
      </c>
      <c r="I19" s="4">
        <f>SUM(B19:H19)</f>
        <v>500</v>
      </c>
      <c r="J19" s="4">
        <v>0</v>
      </c>
      <c r="K19" s="4">
        <v>0</v>
      </c>
      <c r="L19" s="4">
        <f t="shared" si="3"/>
        <v>150</v>
      </c>
      <c r="M19" s="4">
        <v>0</v>
      </c>
    </row>
    <row r="20" spans="1:13" x14ac:dyDescent="0.2">
      <c r="A20" s="3" t="s">
        <v>198</v>
      </c>
      <c r="B20" s="45">
        <v>0</v>
      </c>
      <c r="C20" s="46"/>
      <c r="D20" s="4">
        <v>0</v>
      </c>
      <c r="E20" s="4">
        <v>0</v>
      </c>
      <c r="F20" s="4">
        <v>0</v>
      </c>
      <c r="G20" s="4">
        <f>IF(ROUND((B20+C20)*0.12,0)&gt;12000,12000,ROUND((B20+C20)*0.12,0))</f>
        <v>0</v>
      </c>
      <c r="H20" s="4">
        <v>500</v>
      </c>
      <c r="I20" s="4">
        <f t="shared" si="1"/>
        <v>500</v>
      </c>
      <c r="J20" s="5">
        <v>0</v>
      </c>
      <c r="K20" s="5">
        <v>0</v>
      </c>
      <c r="L20" s="4">
        <f t="shared" si="3"/>
        <v>150</v>
      </c>
      <c r="M20" s="6"/>
    </row>
    <row r="21" spans="1:13" x14ac:dyDescent="0.2">
      <c r="A21" s="3" t="s">
        <v>18</v>
      </c>
      <c r="B21" s="5"/>
      <c r="C21" s="5"/>
      <c r="D21" s="5"/>
      <c r="E21" s="5"/>
      <c r="F21" s="5"/>
      <c r="G21" s="5"/>
      <c r="H21" s="5"/>
      <c r="I21" s="4"/>
      <c r="J21" s="5"/>
      <c r="K21" s="5"/>
      <c r="L21" s="5"/>
      <c r="M21" s="5"/>
    </row>
    <row r="22" spans="1:13" x14ac:dyDescent="0.2">
      <c r="A22" s="3" t="s">
        <v>19</v>
      </c>
      <c r="B22" s="4">
        <f>SUM(B9:B21)</f>
        <v>0</v>
      </c>
      <c r="C22" s="4">
        <f t="shared" ref="C22:H22" si="4">SUM(C9:C21)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4000</v>
      </c>
      <c r="I22" s="4">
        <f>SUM(I9:I21)</f>
        <v>4000</v>
      </c>
      <c r="J22" s="4">
        <f>SUM(J9:J21)</f>
        <v>0</v>
      </c>
      <c r="K22" s="4">
        <f>SUM(K9:K21)</f>
        <v>0</v>
      </c>
      <c r="L22" s="4">
        <f>SUM(L9:L21)</f>
        <v>1800</v>
      </c>
      <c r="M22" s="4">
        <f>SUM(M9:M19)+M21</f>
        <v>0</v>
      </c>
    </row>
    <row r="24" spans="1:13" x14ac:dyDescent="0.2">
      <c r="A24" s="1">
        <v>1</v>
      </c>
      <c r="B24" s="1" t="s">
        <v>20</v>
      </c>
      <c r="I24" s="1" t="s">
        <v>21</v>
      </c>
      <c r="J24" s="7" t="s">
        <v>22</v>
      </c>
      <c r="K24" s="45">
        <f>I22</f>
        <v>4000</v>
      </c>
      <c r="L24" s="47"/>
      <c r="M24" s="46"/>
    </row>
    <row r="26" spans="1:13" x14ac:dyDescent="0.2">
      <c r="A26" s="7">
        <v>2</v>
      </c>
      <c r="B26" s="42" t="s">
        <v>208</v>
      </c>
      <c r="C26" s="42"/>
      <c r="D26" s="42"/>
      <c r="G26" s="1" t="s">
        <v>21</v>
      </c>
      <c r="H26" s="7" t="s">
        <v>22</v>
      </c>
      <c r="I26" s="4">
        <f>E168</f>
        <v>0</v>
      </c>
    </row>
    <row r="27" spans="1:13" x14ac:dyDescent="0.2">
      <c r="B27" s="44" t="s">
        <v>179</v>
      </c>
      <c r="C27" s="44"/>
      <c r="D27" s="44"/>
      <c r="E27" s="44"/>
      <c r="H27" s="7"/>
      <c r="I27" s="14"/>
    </row>
    <row r="28" spans="1:13" x14ac:dyDescent="0.2">
      <c r="B28" s="44" t="s">
        <v>202</v>
      </c>
      <c r="C28" s="44"/>
      <c r="D28" s="44"/>
      <c r="E28" s="44"/>
      <c r="G28" s="1" t="s">
        <v>21</v>
      </c>
      <c r="H28" s="7" t="s">
        <v>22</v>
      </c>
      <c r="I28" s="4">
        <v>50000</v>
      </c>
    </row>
    <row r="29" spans="1:13" x14ac:dyDescent="0.2">
      <c r="H29" s="7"/>
    </row>
    <row r="30" spans="1:13" x14ac:dyDescent="0.2">
      <c r="B30" s="44" t="s">
        <v>180</v>
      </c>
      <c r="C30" s="44"/>
      <c r="G30" s="1" t="s">
        <v>21</v>
      </c>
      <c r="H30" s="7" t="s">
        <v>22</v>
      </c>
      <c r="I30" s="4">
        <f>L22</f>
        <v>1800</v>
      </c>
    </row>
    <row r="31" spans="1:13" x14ac:dyDescent="0.2">
      <c r="H31" s="55" t="s">
        <v>23</v>
      </c>
      <c r="I31" s="55"/>
    </row>
    <row r="32" spans="1:13" x14ac:dyDescent="0.2">
      <c r="G32" s="1" t="s">
        <v>24</v>
      </c>
      <c r="H32" s="11"/>
      <c r="I32" s="12">
        <f>SUM(I26,I28,I30)</f>
        <v>51800</v>
      </c>
    </row>
    <row r="33" spans="1:13" x14ac:dyDescent="0.2">
      <c r="A33" s="1">
        <v>3</v>
      </c>
      <c r="B33" s="1" t="s">
        <v>25</v>
      </c>
      <c r="J33" s="1" t="s">
        <v>21</v>
      </c>
      <c r="K33" s="7" t="s">
        <v>22</v>
      </c>
      <c r="L33" s="45">
        <f>K24-I32</f>
        <v>-47800</v>
      </c>
      <c r="M33" s="46"/>
    </row>
    <row r="35" spans="1:13" x14ac:dyDescent="0.2">
      <c r="A35" s="1">
        <v>4</v>
      </c>
      <c r="B35" s="1" t="s">
        <v>26</v>
      </c>
    </row>
    <row r="36" spans="1:13" x14ac:dyDescent="0.2">
      <c r="B36" s="1" t="s">
        <v>27</v>
      </c>
      <c r="F36" s="1" t="s">
        <v>21</v>
      </c>
      <c r="G36" s="7" t="s">
        <v>22</v>
      </c>
      <c r="H36" s="45">
        <v>0</v>
      </c>
      <c r="I36" s="46"/>
    </row>
    <row r="37" spans="1:13" x14ac:dyDescent="0.2">
      <c r="B37" s="1" t="s">
        <v>28</v>
      </c>
      <c r="F37" s="1" t="s">
        <v>21</v>
      </c>
      <c r="G37" s="7" t="s">
        <v>22</v>
      </c>
      <c r="H37" s="45">
        <v>0</v>
      </c>
      <c r="I37" s="46"/>
    </row>
    <row r="38" spans="1:13" x14ac:dyDescent="0.2">
      <c r="B38" s="1" t="s">
        <v>29</v>
      </c>
      <c r="F38" s="1" t="s">
        <v>21</v>
      </c>
      <c r="G38" s="7" t="s">
        <v>22</v>
      </c>
      <c r="H38" s="45">
        <v>0</v>
      </c>
      <c r="I38" s="46"/>
    </row>
    <row r="39" spans="1:13" x14ac:dyDescent="0.2">
      <c r="H39" s="13" t="s">
        <v>30</v>
      </c>
    </row>
    <row r="40" spans="1:13" x14ac:dyDescent="0.2">
      <c r="E40" s="1" t="s">
        <v>31</v>
      </c>
      <c r="H40" s="45">
        <f>SUM(H36:I38)</f>
        <v>0</v>
      </c>
      <c r="I40" s="46"/>
    </row>
    <row r="41" spans="1:13" x14ac:dyDescent="0.2">
      <c r="A41" s="1">
        <v>5</v>
      </c>
      <c r="B41" s="1" t="s">
        <v>32</v>
      </c>
      <c r="J41" s="1" t="s">
        <v>21</v>
      </c>
      <c r="K41" s="7" t="s">
        <v>22</v>
      </c>
      <c r="L41" s="45">
        <f>L33+H40</f>
        <v>-47800</v>
      </c>
      <c r="M41" s="46"/>
    </row>
    <row r="42" spans="1:13" x14ac:dyDescent="0.2">
      <c r="A42" s="1">
        <v>6</v>
      </c>
      <c r="B42" s="1" t="s">
        <v>33</v>
      </c>
      <c r="K42" s="7"/>
      <c r="L42" s="14"/>
      <c r="M42" s="14"/>
    </row>
    <row r="43" spans="1:13" x14ac:dyDescent="0.2">
      <c r="B43" s="1" t="s">
        <v>34</v>
      </c>
      <c r="J43" s="1" t="s">
        <v>21</v>
      </c>
      <c r="K43" s="7" t="s">
        <v>22</v>
      </c>
      <c r="L43" s="45">
        <v>0</v>
      </c>
      <c r="M43" s="46"/>
    </row>
    <row r="44" spans="1:13" x14ac:dyDescent="0.2">
      <c r="A44" s="1">
        <v>7</v>
      </c>
      <c r="B44" s="2" t="s">
        <v>35</v>
      </c>
      <c r="J44" s="2" t="s">
        <v>21</v>
      </c>
      <c r="K44" s="15" t="s">
        <v>22</v>
      </c>
      <c r="L44" s="45">
        <f>L41-L43</f>
        <v>-47800</v>
      </c>
      <c r="M44" s="46"/>
    </row>
    <row r="46" spans="1:13" x14ac:dyDescent="0.2">
      <c r="A46" s="1">
        <v>8</v>
      </c>
      <c r="B46" s="1" t="s">
        <v>36</v>
      </c>
    </row>
    <row r="47" spans="1:13" x14ac:dyDescent="0.2">
      <c r="B47" s="1" t="s">
        <v>37</v>
      </c>
    </row>
    <row r="48" spans="1:13" x14ac:dyDescent="0.2">
      <c r="C48" s="1" t="s">
        <v>38</v>
      </c>
      <c r="I48" s="2" t="s">
        <v>21</v>
      </c>
      <c r="J48" s="15" t="s">
        <v>22</v>
      </c>
      <c r="K48" s="45">
        <f>J22</f>
        <v>0</v>
      </c>
      <c r="L48" s="46"/>
    </row>
    <row r="49" spans="2:12" x14ac:dyDescent="0.2">
      <c r="C49" s="1" t="s">
        <v>39</v>
      </c>
      <c r="I49" s="1" t="s">
        <v>21</v>
      </c>
      <c r="J49" s="15" t="s">
        <v>22</v>
      </c>
      <c r="K49" s="45">
        <f>K22</f>
        <v>0</v>
      </c>
      <c r="L49" s="46"/>
    </row>
    <row r="50" spans="2:12" x14ac:dyDescent="0.2">
      <c r="C50" s="1" t="s">
        <v>40</v>
      </c>
      <c r="I50" s="1" t="s">
        <v>21</v>
      </c>
      <c r="J50" s="15" t="s">
        <v>22</v>
      </c>
      <c r="K50" s="45">
        <v>0</v>
      </c>
      <c r="L50" s="46"/>
    </row>
    <row r="51" spans="2:12" x14ac:dyDescent="0.2">
      <c r="C51" s="44" t="s">
        <v>209</v>
      </c>
      <c r="D51" s="44"/>
      <c r="I51" s="1" t="s">
        <v>21</v>
      </c>
      <c r="J51" s="15" t="s">
        <v>22</v>
      </c>
      <c r="K51" s="45">
        <v>0</v>
      </c>
      <c r="L51" s="46"/>
    </row>
    <row r="52" spans="2:12" x14ac:dyDescent="0.2">
      <c r="C52" s="1" t="s">
        <v>41</v>
      </c>
      <c r="I52" s="1" t="s">
        <v>21</v>
      </c>
      <c r="J52" s="15" t="s">
        <v>22</v>
      </c>
      <c r="K52" s="45">
        <v>0</v>
      </c>
      <c r="L52" s="46"/>
    </row>
    <row r="53" spans="2:12" x14ac:dyDescent="0.2">
      <c r="C53" s="1" t="s">
        <v>42</v>
      </c>
      <c r="I53" s="1" t="s">
        <v>21</v>
      </c>
      <c r="J53" s="15" t="s">
        <v>22</v>
      </c>
      <c r="K53" s="45">
        <v>0</v>
      </c>
      <c r="L53" s="46"/>
    </row>
    <row r="54" spans="2:12" x14ac:dyDescent="0.2">
      <c r="C54" s="1" t="s">
        <v>43</v>
      </c>
      <c r="I54" s="1" t="s">
        <v>21</v>
      </c>
      <c r="J54" s="15" t="s">
        <v>22</v>
      </c>
      <c r="K54" s="45">
        <v>0</v>
      </c>
      <c r="L54" s="46"/>
    </row>
    <row r="55" spans="2:12" x14ac:dyDescent="0.2">
      <c r="C55" s="1" t="s">
        <v>44</v>
      </c>
      <c r="I55" s="1" t="s">
        <v>21</v>
      </c>
      <c r="J55" s="15" t="s">
        <v>22</v>
      </c>
      <c r="K55" s="45">
        <v>0</v>
      </c>
      <c r="L55" s="46"/>
    </row>
    <row r="56" spans="2:12" x14ac:dyDescent="0.2">
      <c r="C56" s="1" t="s">
        <v>45</v>
      </c>
      <c r="J56" s="15"/>
      <c r="L56" s="14"/>
    </row>
    <row r="57" spans="2:12" x14ac:dyDescent="0.2">
      <c r="C57" s="1" t="s">
        <v>46</v>
      </c>
      <c r="I57" s="1" t="s">
        <v>21</v>
      </c>
      <c r="J57" s="15" t="s">
        <v>22</v>
      </c>
      <c r="K57" s="45">
        <v>0</v>
      </c>
      <c r="L57" s="46"/>
    </row>
    <row r="58" spans="2:12" x14ac:dyDescent="0.2">
      <c r="C58" s="1" t="s">
        <v>47</v>
      </c>
      <c r="I58" s="1" t="s">
        <v>21</v>
      </c>
      <c r="J58" s="15" t="s">
        <v>22</v>
      </c>
      <c r="K58" s="45">
        <v>0</v>
      </c>
      <c r="L58" s="46"/>
    </row>
    <row r="59" spans="2:12" x14ac:dyDescent="0.2">
      <c r="C59" s="1" t="s">
        <v>48</v>
      </c>
      <c r="I59" s="1" t="s">
        <v>21</v>
      </c>
      <c r="J59" s="15" t="s">
        <v>22</v>
      </c>
      <c r="K59" s="45">
        <v>0</v>
      </c>
      <c r="L59" s="46"/>
    </row>
    <row r="60" spans="2:12" x14ac:dyDescent="0.2">
      <c r="C60" s="1" t="s">
        <v>49</v>
      </c>
      <c r="I60" s="1" t="s">
        <v>21</v>
      </c>
      <c r="J60" s="15" t="s">
        <v>22</v>
      </c>
      <c r="K60" s="45">
        <v>0</v>
      </c>
      <c r="L60" s="46"/>
    </row>
    <row r="61" spans="2:12" x14ac:dyDescent="0.2">
      <c r="K61" s="16" t="s">
        <v>50</v>
      </c>
    </row>
    <row r="62" spans="2:12" x14ac:dyDescent="0.2">
      <c r="G62" s="1" t="s">
        <v>51</v>
      </c>
      <c r="I62" s="1" t="s">
        <v>21</v>
      </c>
      <c r="J62" s="2" t="s">
        <v>22</v>
      </c>
      <c r="K62" s="45">
        <f>SUM(K48:L55)+SUM(K57:L60)</f>
        <v>0</v>
      </c>
      <c r="L62" s="46"/>
    </row>
    <row r="63" spans="2:12" x14ac:dyDescent="0.2">
      <c r="B63" s="1" t="s">
        <v>52</v>
      </c>
      <c r="I63" s="1" t="s">
        <v>21</v>
      </c>
      <c r="J63" s="2" t="s">
        <v>22</v>
      </c>
      <c r="K63" s="45">
        <f>IF(K62&gt;150000,150000,K62)</f>
        <v>0</v>
      </c>
      <c r="L63" s="46"/>
    </row>
    <row r="64" spans="2:12" x14ac:dyDescent="0.2">
      <c r="B64" s="1" t="s">
        <v>53</v>
      </c>
    </row>
    <row r="65" spans="1:16" x14ac:dyDescent="0.2">
      <c r="B65" s="1" t="s">
        <v>54</v>
      </c>
    </row>
    <row r="66" spans="1:16" x14ac:dyDescent="0.2">
      <c r="B66" s="1" t="s">
        <v>55</v>
      </c>
      <c r="I66" s="7" t="s">
        <v>21</v>
      </c>
      <c r="J66" s="15" t="s">
        <v>22</v>
      </c>
      <c r="K66" s="45">
        <v>0</v>
      </c>
      <c r="L66" s="46"/>
    </row>
    <row r="67" spans="1:16" x14ac:dyDescent="0.2">
      <c r="B67" s="1" t="s">
        <v>56</v>
      </c>
      <c r="I67" s="7" t="s">
        <v>21</v>
      </c>
      <c r="J67" s="15" t="s">
        <v>22</v>
      </c>
      <c r="K67" s="45">
        <v>0</v>
      </c>
      <c r="L67" s="46"/>
    </row>
    <row r="68" spans="1:16" x14ac:dyDescent="0.2">
      <c r="B68" s="1" t="s">
        <v>57</v>
      </c>
      <c r="I68" s="7" t="s">
        <v>21</v>
      </c>
      <c r="J68" s="15" t="s">
        <v>22</v>
      </c>
      <c r="K68" s="45">
        <v>0</v>
      </c>
      <c r="L68" s="46"/>
    </row>
    <row r="69" spans="1:16" x14ac:dyDescent="0.2">
      <c r="B69" s="1" t="s">
        <v>58</v>
      </c>
      <c r="I69" s="7" t="s">
        <v>21</v>
      </c>
      <c r="J69" s="15" t="s">
        <v>22</v>
      </c>
      <c r="K69" s="45">
        <v>0</v>
      </c>
      <c r="L69" s="46"/>
    </row>
    <row r="70" spans="1:16" x14ac:dyDescent="0.2">
      <c r="B70" s="1" t="s">
        <v>59</v>
      </c>
      <c r="I70" s="7" t="s">
        <v>21</v>
      </c>
      <c r="J70" s="15" t="s">
        <v>22</v>
      </c>
      <c r="K70" s="45">
        <v>0</v>
      </c>
      <c r="L70" s="46"/>
    </row>
    <row r="71" spans="1:16" x14ac:dyDescent="0.2">
      <c r="I71" s="7"/>
      <c r="J71" s="15"/>
      <c r="K71" s="14"/>
      <c r="L71" s="14"/>
    </row>
    <row r="72" spans="1:16" x14ac:dyDescent="0.2">
      <c r="A72" s="1">
        <v>9</v>
      </c>
      <c r="B72" s="1" t="s">
        <v>60</v>
      </c>
      <c r="I72" s="7" t="s">
        <v>21</v>
      </c>
      <c r="J72" s="15" t="s">
        <v>22</v>
      </c>
      <c r="K72" s="45">
        <f>SUM(K66:L70)+K63</f>
        <v>0</v>
      </c>
      <c r="L72" s="46"/>
    </row>
    <row r="73" spans="1:16" x14ac:dyDescent="0.2">
      <c r="I73" s="7"/>
      <c r="J73" s="15"/>
      <c r="K73" s="14"/>
      <c r="L73" s="14"/>
    </row>
    <row r="74" spans="1:16" x14ac:dyDescent="0.2">
      <c r="A74" s="1">
        <v>10</v>
      </c>
      <c r="B74" s="1" t="s">
        <v>61</v>
      </c>
      <c r="I74" s="7" t="s">
        <v>21</v>
      </c>
      <c r="J74" s="15" t="s">
        <v>22</v>
      </c>
      <c r="K74" s="45" t="e">
        <f>MROUND((L44-K72),10)</f>
        <v>#NUM!</v>
      </c>
      <c r="L74" s="46"/>
      <c r="P74" s="2"/>
    </row>
    <row r="75" spans="1:16" x14ac:dyDescent="0.2">
      <c r="I75" s="7"/>
      <c r="J75" s="15"/>
      <c r="K75" s="14"/>
      <c r="L75" s="14"/>
    </row>
    <row r="76" spans="1:16" x14ac:dyDescent="0.2">
      <c r="A76" s="1">
        <v>11</v>
      </c>
      <c r="B76" s="2" t="s">
        <v>62</v>
      </c>
      <c r="I76" s="7" t="s">
        <v>21</v>
      </c>
      <c r="J76" s="15" t="s">
        <v>22</v>
      </c>
      <c r="K76" s="45" t="e">
        <f>IF(K74&lt;=250000,0,IF(K74&lt;=500000,0.05*(K74-250000),IF(K74&lt;=1000000,12500+0.2*(K74-500000),112500+0.3*(K74-1000000))))</f>
        <v>#NUM!</v>
      </c>
      <c r="L76" s="46"/>
    </row>
    <row r="77" spans="1:16" x14ac:dyDescent="0.2">
      <c r="B77" s="2" t="s">
        <v>181</v>
      </c>
      <c r="I77" s="7" t="s">
        <v>21</v>
      </c>
      <c r="J77" s="15" t="s">
        <v>22</v>
      </c>
      <c r="K77" s="45" t="e">
        <f>IF(K74&gt;=500000,0,MIN(K76,12500))</f>
        <v>#NUM!</v>
      </c>
      <c r="L77" s="46"/>
    </row>
    <row r="78" spans="1:16" ht="15" customHeight="1" x14ac:dyDescent="0.2">
      <c r="A78" s="51" t="s">
        <v>182</v>
      </c>
      <c r="B78" s="51"/>
      <c r="C78" s="51"/>
      <c r="D78" s="51"/>
      <c r="E78" s="51"/>
      <c r="F78" s="51"/>
      <c r="G78" s="37"/>
      <c r="I78" s="7"/>
      <c r="J78" s="15"/>
      <c r="K78" s="14"/>
      <c r="L78" s="14"/>
    </row>
    <row r="79" spans="1:16" x14ac:dyDescent="0.2">
      <c r="B79" s="2" t="s">
        <v>63</v>
      </c>
      <c r="I79" s="7" t="s">
        <v>21</v>
      </c>
      <c r="J79" s="15" t="s">
        <v>22</v>
      </c>
      <c r="K79" s="45" t="e">
        <f>K76-K77</f>
        <v>#NUM!</v>
      </c>
      <c r="L79" s="46"/>
    </row>
    <row r="80" spans="1:16" x14ac:dyDescent="0.2">
      <c r="K80" s="2"/>
    </row>
    <row r="81" spans="1:12" x14ac:dyDescent="0.2">
      <c r="A81" s="1">
        <v>12</v>
      </c>
      <c r="B81" s="1" t="s">
        <v>188</v>
      </c>
      <c r="G81" s="1" t="s">
        <v>21</v>
      </c>
      <c r="I81" s="14"/>
      <c r="J81" s="41" t="s">
        <v>22</v>
      </c>
      <c r="K81" s="45" t="e">
        <f>ROUND(0.04*K79,0)</f>
        <v>#NUM!</v>
      </c>
      <c r="L81" s="46"/>
    </row>
    <row r="82" spans="1:12" x14ac:dyDescent="0.2">
      <c r="H82" s="16"/>
    </row>
    <row r="83" spans="1:12" x14ac:dyDescent="0.2">
      <c r="K83" s="2"/>
    </row>
    <row r="84" spans="1:12" x14ac:dyDescent="0.2">
      <c r="A84" s="1">
        <v>13</v>
      </c>
      <c r="B84" s="44" t="s">
        <v>199</v>
      </c>
      <c r="C84" s="44"/>
      <c r="D84" s="44"/>
      <c r="E84" s="44"/>
      <c r="F84" s="44"/>
      <c r="I84" s="7" t="s">
        <v>21</v>
      </c>
      <c r="J84" s="15" t="s">
        <v>22</v>
      </c>
      <c r="K84" s="45" t="e">
        <f>MROUND((K79+K81),10)</f>
        <v>#NUM!</v>
      </c>
      <c r="L84" s="46"/>
    </row>
    <row r="85" spans="1:12" x14ac:dyDescent="0.2">
      <c r="I85" s="7"/>
      <c r="J85" s="15"/>
      <c r="K85" s="14"/>
      <c r="L85" s="14"/>
    </row>
    <row r="86" spans="1:12" x14ac:dyDescent="0.2">
      <c r="A86" s="1">
        <v>14</v>
      </c>
      <c r="B86" s="1" t="s">
        <v>64</v>
      </c>
      <c r="I86" s="7" t="s">
        <v>21</v>
      </c>
      <c r="J86" s="15" t="s">
        <v>22</v>
      </c>
      <c r="K86" s="45">
        <v>0</v>
      </c>
      <c r="L86" s="46"/>
    </row>
    <row r="87" spans="1:12" x14ac:dyDescent="0.2">
      <c r="I87" s="7"/>
      <c r="J87" s="15"/>
      <c r="K87" s="14"/>
      <c r="L87" s="14"/>
    </row>
    <row r="88" spans="1:12" x14ac:dyDescent="0.2">
      <c r="A88" s="1">
        <v>15</v>
      </c>
      <c r="B88" s="1" t="s">
        <v>65</v>
      </c>
      <c r="I88" s="7" t="s">
        <v>21</v>
      </c>
      <c r="J88" s="15" t="s">
        <v>22</v>
      </c>
      <c r="K88" s="45" t="e">
        <f>K84-K86</f>
        <v>#NUM!</v>
      </c>
      <c r="L88" s="46"/>
    </row>
    <row r="89" spans="1:12" x14ac:dyDescent="0.2">
      <c r="I89" s="7"/>
      <c r="J89" s="15"/>
      <c r="K89" s="14"/>
      <c r="L89" s="14"/>
    </row>
    <row r="90" spans="1:12" x14ac:dyDescent="0.2">
      <c r="A90" s="1">
        <v>16</v>
      </c>
      <c r="B90" s="44" t="s">
        <v>200</v>
      </c>
      <c r="C90" s="44"/>
      <c r="D90" s="44"/>
      <c r="I90" s="7" t="s">
        <v>21</v>
      </c>
      <c r="J90" s="15" t="s">
        <v>22</v>
      </c>
      <c r="K90" s="45">
        <f>M22</f>
        <v>0</v>
      </c>
      <c r="L90" s="46"/>
    </row>
    <row r="91" spans="1:12" x14ac:dyDescent="0.2">
      <c r="I91" s="7"/>
      <c r="J91" s="15"/>
      <c r="K91" s="14"/>
      <c r="L91" s="14"/>
    </row>
    <row r="92" spans="1:12" x14ac:dyDescent="0.2">
      <c r="A92" s="1">
        <v>17</v>
      </c>
      <c r="B92" s="44" t="s">
        <v>201</v>
      </c>
      <c r="C92" s="44"/>
      <c r="D92" s="44"/>
      <c r="I92" s="7" t="s">
        <v>21</v>
      </c>
      <c r="J92" s="15" t="s">
        <v>22</v>
      </c>
      <c r="K92" s="45" t="e">
        <f>IF(K90&gt;=K88,0,K88-K90)</f>
        <v>#NUM!</v>
      </c>
      <c r="L92" s="46"/>
    </row>
    <row r="93" spans="1:12" x14ac:dyDescent="0.2">
      <c r="C93" s="52" t="s">
        <v>189</v>
      </c>
      <c r="D93" s="52"/>
      <c r="E93" s="52"/>
    </row>
    <row r="95" spans="1:12" x14ac:dyDescent="0.2">
      <c r="E95" s="51" t="s">
        <v>66</v>
      </c>
      <c r="F95" s="51"/>
      <c r="G95" s="51"/>
    </row>
    <row r="96" spans="1:12" x14ac:dyDescent="0.2">
      <c r="A96" s="1" t="s">
        <v>67</v>
      </c>
    </row>
    <row r="97" spans="1:12" x14ac:dyDescent="0.2">
      <c r="A97" s="1" t="s">
        <v>68</v>
      </c>
    </row>
    <row r="99" spans="1:12" x14ac:dyDescent="0.2">
      <c r="A99" s="2" t="s">
        <v>69</v>
      </c>
      <c r="I99" s="57" t="s">
        <v>70</v>
      </c>
      <c r="J99" s="57"/>
      <c r="K99" s="57"/>
      <c r="L99" s="57"/>
    </row>
    <row r="100" spans="1:12" x14ac:dyDescent="0.2">
      <c r="I100" s="51" t="s">
        <v>71</v>
      </c>
      <c r="J100" s="51"/>
      <c r="K100" s="51"/>
      <c r="L100" s="51"/>
    </row>
    <row r="101" spans="1:12" x14ac:dyDescent="0.2">
      <c r="A101" s="51" t="s">
        <v>72</v>
      </c>
      <c r="B101" s="51"/>
      <c r="C101" s="51"/>
    </row>
    <row r="102" spans="1:12" x14ac:dyDescent="0.2">
      <c r="H102" s="51" t="s">
        <v>73</v>
      </c>
      <c r="I102" s="51"/>
    </row>
    <row r="104" spans="1:12" x14ac:dyDescent="0.2">
      <c r="A104" s="56" t="s">
        <v>74</v>
      </c>
      <c r="B104" s="56"/>
      <c r="C104" s="56"/>
      <c r="H104" s="51"/>
      <c r="I104" s="51"/>
    </row>
    <row r="105" spans="1:12" ht="8.25" customHeight="1" x14ac:dyDescent="0.2">
      <c r="A105" s="56" t="s">
        <v>75</v>
      </c>
      <c r="B105" s="56"/>
      <c r="C105" s="56"/>
    </row>
    <row r="106" spans="1:12" ht="28.5" customHeight="1" x14ac:dyDescent="0.2">
      <c r="A106" s="43"/>
      <c r="B106" s="43"/>
      <c r="C106" s="43"/>
    </row>
    <row r="107" spans="1:12" ht="18.75" customHeight="1" x14ac:dyDescent="0.2">
      <c r="A107" s="1" t="s">
        <v>76</v>
      </c>
    </row>
    <row r="108" spans="1:12" x14ac:dyDescent="0.2">
      <c r="A108" s="1" t="s">
        <v>77</v>
      </c>
    </row>
    <row r="109" spans="1:12" x14ac:dyDescent="0.2">
      <c r="A109" s="1" t="s">
        <v>75</v>
      </c>
    </row>
    <row r="111" spans="1:12" x14ac:dyDescent="0.2">
      <c r="A111" s="1" t="s">
        <v>78</v>
      </c>
    </row>
    <row r="112" spans="1:12" x14ac:dyDescent="0.2">
      <c r="B112" s="1" t="s">
        <v>79</v>
      </c>
    </row>
    <row r="113" spans="1:4" x14ac:dyDescent="0.2">
      <c r="A113" s="1" t="s">
        <v>80</v>
      </c>
    </row>
    <row r="115" spans="1:4" x14ac:dyDescent="0.2">
      <c r="A115" s="17" t="s">
        <v>81</v>
      </c>
    </row>
    <row r="116" spans="1:4" x14ac:dyDescent="0.2">
      <c r="A116" s="17"/>
    </row>
    <row r="117" spans="1:4" x14ac:dyDescent="0.2">
      <c r="A117" s="2" t="s">
        <v>82</v>
      </c>
    </row>
    <row r="118" spans="1:4" x14ac:dyDescent="0.2">
      <c r="A118" s="2"/>
    </row>
    <row r="119" spans="1:4" x14ac:dyDescent="0.2">
      <c r="B119" s="3" t="s">
        <v>83</v>
      </c>
      <c r="C119" s="3" t="s">
        <v>84</v>
      </c>
      <c r="D119" s="3" t="s">
        <v>85</v>
      </c>
    </row>
    <row r="120" spans="1:4" x14ac:dyDescent="0.2">
      <c r="B120" s="18"/>
      <c r="C120" s="18"/>
      <c r="D120" s="18"/>
    </row>
    <row r="121" spans="1:4" x14ac:dyDescent="0.2">
      <c r="B121" s="18"/>
      <c r="C121" s="18"/>
      <c r="D121" s="18"/>
    </row>
    <row r="122" spans="1:4" x14ac:dyDescent="0.2">
      <c r="B122" s="18"/>
      <c r="C122" s="18"/>
      <c r="D122" s="18"/>
    </row>
    <row r="123" spans="1:4" x14ac:dyDescent="0.2">
      <c r="B123" s="18"/>
      <c r="C123" s="3" t="s">
        <v>86</v>
      </c>
      <c r="D123" s="18"/>
    </row>
    <row r="125" spans="1:4" x14ac:dyDescent="0.2">
      <c r="A125" s="2" t="s">
        <v>87</v>
      </c>
    </row>
    <row r="126" spans="1:4" x14ac:dyDescent="0.2">
      <c r="A126" s="2"/>
    </row>
    <row r="127" spans="1:4" x14ac:dyDescent="0.2">
      <c r="B127" s="53" t="s">
        <v>88</v>
      </c>
      <c r="C127" s="53"/>
      <c r="D127" s="19" t="s">
        <v>89</v>
      </c>
    </row>
    <row r="128" spans="1:4" x14ac:dyDescent="0.2">
      <c r="B128" s="54"/>
      <c r="C128" s="54"/>
      <c r="D128" s="4"/>
    </row>
    <row r="129" spans="1:9" x14ac:dyDescent="0.2">
      <c r="B129" s="54"/>
      <c r="C129" s="54"/>
      <c r="D129" s="4"/>
      <c r="I129" s="2"/>
    </row>
    <row r="130" spans="1:9" x14ac:dyDescent="0.2">
      <c r="B130" s="53" t="s">
        <v>24</v>
      </c>
      <c r="C130" s="53"/>
      <c r="D130" s="4"/>
    </row>
    <row r="132" spans="1:9" x14ac:dyDescent="0.2">
      <c r="A132" s="58" t="s">
        <v>203</v>
      </c>
      <c r="B132" s="58"/>
      <c r="C132" s="58"/>
      <c r="D132" s="58"/>
    </row>
    <row r="134" spans="1:9" x14ac:dyDescent="0.2">
      <c r="B134" s="20" t="s">
        <v>90</v>
      </c>
      <c r="C134" s="21" t="s">
        <v>91</v>
      </c>
      <c r="D134" s="22" t="s">
        <v>89</v>
      </c>
    </row>
    <row r="135" spans="1:9" x14ac:dyDescent="0.2">
      <c r="B135" s="23" t="s">
        <v>92</v>
      </c>
      <c r="C135" s="24"/>
      <c r="D135" s="25"/>
    </row>
    <row r="136" spans="1:9" x14ac:dyDescent="0.2">
      <c r="B136" s="26"/>
      <c r="C136" s="26"/>
      <c r="D136" s="26"/>
    </row>
    <row r="137" spans="1:9" x14ac:dyDescent="0.2">
      <c r="B137" s="4"/>
      <c r="C137" s="4"/>
      <c r="D137" s="4"/>
    </row>
    <row r="138" spans="1:9" x14ac:dyDescent="0.2">
      <c r="B138" s="4"/>
      <c r="C138" s="3" t="s">
        <v>24</v>
      </c>
      <c r="D138" s="4"/>
    </row>
    <row r="140" spans="1:9" x14ac:dyDescent="0.2">
      <c r="A140" s="58" t="s">
        <v>204</v>
      </c>
      <c r="B140" s="58"/>
      <c r="C140" s="58"/>
      <c r="D140" s="58"/>
      <c r="E140" s="58"/>
    </row>
    <row r="141" spans="1:9" x14ac:dyDescent="0.2">
      <c r="A141" s="2" t="s">
        <v>93</v>
      </c>
    </row>
    <row r="142" spans="1:9" x14ac:dyDescent="0.2">
      <c r="A142" s="2"/>
    </row>
    <row r="143" spans="1:9" x14ac:dyDescent="0.2">
      <c r="B143" s="22" t="s">
        <v>90</v>
      </c>
      <c r="C143" s="22" t="s">
        <v>94</v>
      </c>
      <c r="D143" s="22" t="s">
        <v>89</v>
      </c>
      <c r="E143" s="22" t="s">
        <v>95</v>
      </c>
      <c r="F143" s="27"/>
    </row>
    <row r="144" spans="1:9" x14ac:dyDescent="0.2">
      <c r="B144" s="25" t="s">
        <v>92</v>
      </c>
      <c r="C144" s="25"/>
      <c r="D144" s="25"/>
      <c r="E144" s="25"/>
      <c r="F144" s="27"/>
    </row>
    <row r="145" spans="1:6" x14ac:dyDescent="0.2">
      <c r="B145" s="4"/>
      <c r="C145" s="4"/>
      <c r="D145" s="4"/>
      <c r="E145" s="4"/>
      <c r="F145" s="14"/>
    </row>
    <row r="146" spans="1:6" x14ac:dyDescent="0.2">
      <c r="B146" s="4"/>
      <c r="C146" s="4"/>
      <c r="D146" s="4"/>
      <c r="E146" s="4"/>
      <c r="F146" s="14"/>
    </row>
    <row r="147" spans="1:6" x14ac:dyDescent="0.2">
      <c r="B147" s="4"/>
      <c r="C147" s="4"/>
      <c r="D147" s="3" t="s">
        <v>86</v>
      </c>
      <c r="E147" s="4"/>
      <c r="F147" s="14"/>
    </row>
    <row r="149" spans="1:6" x14ac:dyDescent="0.2">
      <c r="A149" s="2" t="s">
        <v>96</v>
      </c>
    </row>
    <row r="150" spans="1:6" x14ac:dyDescent="0.2">
      <c r="A150" s="2"/>
    </row>
    <row r="151" spans="1:6" x14ac:dyDescent="0.2">
      <c r="B151" s="22" t="s">
        <v>97</v>
      </c>
      <c r="C151" s="22" t="s">
        <v>98</v>
      </c>
      <c r="D151" s="22" t="s">
        <v>99</v>
      </c>
      <c r="E151" s="22" t="s">
        <v>100</v>
      </c>
      <c r="F151" s="27"/>
    </row>
    <row r="152" spans="1:6" x14ac:dyDescent="0.2">
      <c r="B152" s="25" t="s">
        <v>101</v>
      </c>
      <c r="C152" s="25" t="s">
        <v>102</v>
      </c>
      <c r="D152" s="25"/>
      <c r="E152" s="25"/>
      <c r="F152" s="27"/>
    </row>
    <row r="153" spans="1:6" x14ac:dyDescent="0.2">
      <c r="B153" s="4"/>
      <c r="C153" s="4"/>
      <c r="D153" s="4"/>
      <c r="E153" s="4"/>
      <c r="F153" s="14"/>
    </row>
    <row r="154" spans="1:6" x14ac:dyDescent="0.2">
      <c r="B154" s="4"/>
      <c r="C154" s="4"/>
      <c r="D154" s="4"/>
      <c r="E154" s="4"/>
      <c r="F154" s="14"/>
    </row>
    <row r="155" spans="1:6" x14ac:dyDescent="0.2">
      <c r="B155" s="4"/>
      <c r="C155" s="4"/>
      <c r="D155" s="4"/>
      <c r="E155" s="4"/>
      <c r="F155" s="14"/>
    </row>
    <row r="156" spans="1:6" x14ac:dyDescent="0.2">
      <c r="B156" s="4"/>
      <c r="C156" s="4"/>
      <c r="D156" s="4"/>
      <c r="E156" s="4"/>
      <c r="F156" s="14"/>
    </row>
    <row r="157" spans="1:6" x14ac:dyDescent="0.2">
      <c r="B157" s="48" t="s">
        <v>86</v>
      </c>
      <c r="C157" s="50"/>
      <c r="D157" s="4"/>
      <c r="E157" s="4"/>
      <c r="F157" s="14"/>
    </row>
    <row r="158" spans="1:6" ht="3.75" customHeight="1" x14ac:dyDescent="0.2"/>
    <row r="159" spans="1:6" ht="13.5" customHeight="1" x14ac:dyDescent="0.2">
      <c r="B159" s="1" t="s">
        <v>103</v>
      </c>
    </row>
    <row r="160" spans="1:6" ht="13.5" customHeight="1" x14ac:dyDescent="0.2"/>
    <row r="161" spans="1:6" x14ac:dyDescent="0.2">
      <c r="A161" s="2" t="s">
        <v>104</v>
      </c>
    </row>
    <row r="162" spans="1:6" x14ac:dyDescent="0.2">
      <c r="B162" s="2" t="s">
        <v>105</v>
      </c>
      <c r="E162" s="28" t="s">
        <v>89</v>
      </c>
      <c r="F162" s="28"/>
    </row>
    <row r="164" spans="1:6" x14ac:dyDescent="0.2">
      <c r="B164" s="8" t="s">
        <v>106</v>
      </c>
      <c r="C164" s="9"/>
      <c r="D164" s="10"/>
      <c r="E164" s="4"/>
      <c r="F164" s="14"/>
    </row>
    <row r="165" spans="1:6" x14ac:dyDescent="0.2">
      <c r="B165" s="8" t="s">
        <v>107</v>
      </c>
      <c r="C165" s="9"/>
      <c r="D165" s="10"/>
      <c r="E165" s="4"/>
      <c r="F165" s="14"/>
    </row>
    <row r="166" spans="1:6" x14ac:dyDescent="0.2">
      <c r="B166" s="29" t="s">
        <v>108</v>
      </c>
      <c r="C166" s="30"/>
      <c r="D166" s="31"/>
      <c r="E166" s="4"/>
      <c r="F166" s="14"/>
    </row>
    <row r="167" spans="1:6" x14ac:dyDescent="0.2">
      <c r="B167" s="32" t="s">
        <v>109</v>
      </c>
      <c r="C167" s="33"/>
      <c r="D167" s="34"/>
      <c r="E167" s="26"/>
      <c r="F167" s="14"/>
    </row>
    <row r="168" spans="1:6" x14ac:dyDescent="0.2">
      <c r="B168" s="45" t="s">
        <v>110</v>
      </c>
      <c r="C168" s="47"/>
      <c r="D168" s="46"/>
      <c r="E168" s="4">
        <f>MIN(E164,E165,E166)</f>
        <v>0</v>
      </c>
      <c r="F168" s="14"/>
    </row>
    <row r="169" spans="1:6" x14ac:dyDescent="0.2">
      <c r="B169" s="35"/>
      <c r="C169" s="35"/>
      <c r="D169" s="35"/>
      <c r="E169" s="14"/>
      <c r="F169" s="14"/>
    </row>
    <row r="170" spans="1:6" x14ac:dyDescent="0.2">
      <c r="A170" s="1" t="s">
        <v>111</v>
      </c>
    </row>
    <row r="171" spans="1:6" x14ac:dyDescent="0.2">
      <c r="A171" s="52" t="s">
        <v>183</v>
      </c>
      <c r="B171" s="52"/>
      <c r="C171" s="52"/>
      <c r="D171" s="52"/>
    </row>
    <row r="174" spans="1:6" x14ac:dyDescent="0.2">
      <c r="A174" s="51" t="s">
        <v>184</v>
      </c>
      <c r="B174" s="51"/>
      <c r="C174" s="51"/>
    </row>
    <row r="176" spans="1:6" x14ac:dyDescent="0.2">
      <c r="A176" s="48" t="s">
        <v>112</v>
      </c>
      <c r="B176" s="49"/>
      <c r="C176" s="49"/>
      <c r="D176" s="50"/>
      <c r="E176" s="3" t="s">
        <v>113</v>
      </c>
      <c r="F176" s="27"/>
    </row>
    <row r="177" spans="1:13" x14ac:dyDescent="0.2">
      <c r="A177" s="45"/>
      <c r="B177" s="47"/>
      <c r="C177" s="47"/>
      <c r="D177" s="46"/>
      <c r="E177" s="4"/>
      <c r="F177" s="14"/>
    </row>
    <row r="178" spans="1:13" x14ac:dyDescent="0.2">
      <c r="A178" s="45"/>
      <c r="B178" s="47"/>
      <c r="C178" s="47"/>
      <c r="D178" s="46"/>
      <c r="E178" s="4"/>
      <c r="F178" s="14"/>
    </row>
    <row r="179" spans="1:13" x14ac:dyDescent="0.2">
      <c r="A179" s="45"/>
      <c r="B179" s="47"/>
      <c r="C179" s="47"/>
      <c r="D179" s="46"/>
      <c r="E179" s="4"/>
      <c r="F179" s="14"/>
    </row>
    <row r="180" spans="1:13" x14ac:dyDescent="0.2">
      <c r="A180" s="45"/>
      <c r="B180" s="47"/>
      <c r="C180" s="47"/>
      <c r="D180" s="46"/>
      <c r="E180" s="4"/>
      <c r="F180" s="14"/>
    </row>
    <row r="182" spans="1:13" x14ac:dyDescent="0.2">
      <c r="A182" s="1" t="s">
        <v>114</v>
      </c>
    </row>
    <row r="183" spans="1:13" x14ac:dyDescent="0.2">
      <c r="A183" s="1" t="s">
        <v>115</v>
      </c>
    </row>
    <row r="184" spans="1:13" x14ac:dyDescent="0.2">
      <c r="E184" s="57" t="s">
        <v>116</v>
      </c>
      <c r="F184" s="57"/>
      <c r="G184" s="57"/>
    </row>
    <row r="185" spans="1:13" x14ac:dyDescent="0.2">
      <c r="A185" s="1" t="s">
        <v>69</v>
      </c>
      <c r="E185" s="51" t="s">
        <v>117</v>
      </c>
      <c r="F185" s="51"/>
      <c r="G185" s="51"/>
    </row>
    <row r="186" spans="1:13" x14ac:dyDescent="0.2">
      <c r="E186" s="2" t="s">
        <v>118</v>
      </c>
      <c r="F186" s="2"/>
    </row>
    <row r="187" spans="1:13" x14ac:dyDescent="0.2">
      <c r="A187" s="1" t="s">
        <v>119</v>
      </c>
      <c r="E187" s="2" t="s">
        <v>73</v>
      </c>
      <c r="F187" s="2"/>
    </row>
    <row r="189" spans="1:13" ht="36.75" customHeight="1" x14ac:dyDescent="0.2">
      <c r="A189" s="51" t="s">
        <v>120</v>
      </c>
      <c r="B189" s="51"/>
      <c r="C189" s="51"/>
      <c r="D189" s="51"/>
      <c r="E189" s="51"/>
      <c r="F189" s="51"/>
      <c r="G189" s="51"/>
      <c r="H189" s="51"/>
      <c r="I189" s="51"/>
      <c r="J189" s="37"/>
      <c r="K189" s="37"/>
      <c r="L189" s="37"/>
      <c r="M189" s="37"/>
    </row>
    <row r="190" spans="1:13" x14ac:dyDescent="0.2">
      <c r="A190" s="51" t="s">
        <v>206</v>
      </c>
      <c r="B190" s="51"/>
      <c r="C190" s="51"/>
      <c r="D190" s="51"/>
      <c r="E190" s="51"/>
      <c r="F190" s="51"/>
      <c r="G190" s="51"/>
      <c r="H190" s="51"/>
      <c r="I190" s="51"/>
      <c r="J190" s="37"/>
      <c r="K190" s="37"/>
      <c r="L190" s="37"/>
      <c r="M190" s="37"/>
    </row>
    <row r="192" spans="1:13" x14ac:dyDescent="0.2">
      <c r="A192" s="2" t="s">
        <v>121</v>
      </c>
    </row>
    <row r="193" spans="1:2" x14ac:dyDescent="0.2">
      <c r="B193" s="1" t="s">
        <v>122</v>
      </c>
    </row>
    <row r="194" spans="1:2" x14ac:dyDescent="0.2">
      <c r="B194" s="1" t="s">
        <v>123</v>
      </c>
    </row>
    <row r="195" spans="1:2" x14ac:dyDescent="0.2">
      <c r="B195" s="1" t="s">
        <v>124</v>
      </c>
    </row>
    <row r="196" spans="1:2" x14ac:dyDescent="0.2">
      <c r="B196" s="1" t="s">
        <v>125</v>
      </c>
    </row>
    <row r="198" spans="1:2" x14ac:dyDescent="0.2">
      <c r="A198" s="2" t="s">
        <v>126</v>
      </c>
    </row>
    <row r="199" spans="1:2" x14ac:dyDescent="0.2">
      <c r="B199" s="1" t="s">
        <v>127</v>
      </c>
    </row>
    <row r="200" spans="1:2" x14ac:dyDescent="0.2">
      <c r="B200" s="1" t="s">
        <v>128</v>
      </c>
    </row>
    <row r="201" spans="1:2" x14ac:dyDescent="0.2">
      <c r="B201" s="1" t="s">
        <v>129</v>
      </c>
    </row>
    <row r="202" spans="1:2" x14ac:dyDescent="0.2">
      <c r="B202" s="1" t="s">
        <v>130</v>
      </c>
    </row>
    <row r="203" spans="1:2" x14ac:dyDescent="0.2">
      <c r="B203" s="1" t="s">
        <v>131</v>
      </c>
    </row>
    <row r="205" spans="1:2" x14ac:dyDescent="0.2">
      <c r="A205" s="2" t="s">
        <v>132</v>
      </c>
    </row>
    <row r="206" spans="1:2" x14ac:dyDescent="0.2">
      <c r="B206" s="1" t="s">
        <v>133</v>
      </c>
    </row>
    <row r="207" spans="1:2" x14ac:dyDescent="0.2">
      <c r="B207" s="1" t="s">
        <v>134</v>
      </c>
    </row>
    <row r="208" spans="1:2" x14ac:dyDescent="0.2">
      <c r="B208" s="1" t="s">
        <v>135</v>
      </c>
    </row>
    <row r="210" spans="1:6" x14ac:dyDescent="0.2">
      <c r="A210" s="2" t="s">
        <v>136</v>
      </c>
    </row>
    <row r="211" spans="1:6" x14ac:dyDescent="0.2">
      <c r="B211" s="44" t="s">
        <v>205</v>
      </c>
      <c r="C211" s="44"/>
      <c r="D211" s="44"/>
      <c r="E211" s="44"/>
      <c r="F211" s="44"/>
    </row>
    <row r="213" spans="1:6" x14ac:dyDescent="0.2">
      <c r="A213" s="2" t="s">
        <v>137</v>
      </c>
    </row>
    <row r="214" spans="1:6" x14ac:dyDescent="0.2">
      <c r="B214" s="1" t="s">
        <v>138</v>
      </c>
    </row>
    <row r="215" spans="1:6" x14ac:dyDescent="0.2">
      <c r="B215" s="1" t="s">
        <v>139</v>
      </c>
    </row>
    <row r="217" spans="1:6" x14ac:dyDescent="0.2">
      <c r="A217" s="2" t="s">
        <v>140</v>
      </c>
    </row>
    <row r="218" spans="1:6" x14ac:dyDescent="0.2">
      <c r="B218" s="1" t="s">
        <v>141</v>
      </c>
    </row>
    <row r="219" spans="1:6" x14ac:dyDescent="0.2">
      <c r="B219" s="1" t="s">
        <v>142</v>
      </c>
    </row>
    <row r="220" spans="1:6" x14ac:dyDescent="0.2">
      <c r="B220" s="1" t="s">
        <v>143</v>
      </c>
    </row>
    <row r="221" spans="1:6" x14ac:dyDescent="0.2">
      <c r="B221" s="1" t="s">
        <v>144</v>
      </c>
    </row>
    <row r="223" spans="1:6" x14ac:dyDescent="0.2">
      <c r="A223" s="2" t="s">
        <v>145</v>
      </c>
    </row>
    <row r="224" spans="1:6" x14ac:dyDescent="0.2">
      <c r="B224" s="1" t="s">
        <v>146</v>
      </c>
    </row>
    <row r="226" spans="2:6" x14ac:dyDescent="0.2">
      <c r="B226" s="36" t="s">
        <v>147</v>
      </c>
      <c r="C226" s="36" t="s">
        <v>148</v>
      </c>
      <c r="D226" s="36" t="s">
        <v>148</v>
      </c>
      <c r="E226" s="36" t="s">
        <v>148</v>
      </c>
      <c r="F226" s="36" t="s">
        <v>148</v>
      </c>
    </row>
    <row r="227" spans="2:6" x14ac:dyDescent="0.2">
      <c r="B227" s="38"/>
      <c r="C227" s="38" t="s">
        <v>149</v>
      </c>
      <c r="D227" s="38" t="s">
        <v>150</v>
      </c>
      <c r="E227" s="38" t="s">
        <v>151</v>
      </c>
      <c r="F227" s="38" t="s">
        <v>152</v>
      </c>
    </row>
    <row r="228" spans="2:6" x14ac:dyDescent="0.2">
      <c r="B228" s="38"/>
      <c r="C228" s="38" t="s">
        <v>153</v>
      </c>
      <c r="D228" s="38" t="s">
        <v>154</v>
      </c>
      <c r="E228" s="38" t="s">
        <v>155</v>
      </c>
      <c r="F228" s="38">
        <v>2014</v>
      </c>
    </row>
    <row r="229" spans="2:6" x14ac:dyDescent="0.2">
      <c r="B229" s="39"/>
      <c r="C229" s="39" t="s">
        <v>156</v>
      </c>
      <c r="D229" s="39" t="s">
        <v>157</v>
      </c>
      <c r="E229" s="39" t="s">
        <v>158</v>
      </c>
      <c r="F229" s="39"/>
    </row>
    <row r="230" spans="2:6" x14ac:dyDescent="0.2">
      <c r="B230" s="18" t="s">
        <v>159</v>
      </c>
      <c r="C230" s="18">
        <v>8.16</v>
      </c>
      <c r="D230" s="18">
        <v>8.58</v>
      </c>
      <c r="E230" s="18">
        <v>8.7799999999999994</v>
      </c>
      <c r="F230" s="18">
        <v>8.68</v>
      </c>
    </row>
    <row r="231" spans="2:6" x14ac:dyDescent="0.2">
      <c r="B231" s="18" t="s">
        <v>160</v>
      </c>
      <c r="C231" s="18">
        <v>8.83</v>
      </c>
      <c r="D231" s="18">
        <v>9.31</v>
      </c>
      <c r="E231" s="18">
        <v>9.56</v>
      </c>
      <c r="F231" s="18">
        <v>9.43</v>
      </c>
    </row>
    <row r="232" spans="2:6" x14ac:dyDescent="0.2">
      <c r="B232" s="18" t="s">
        <v>161</v>
      </c>
      <c r="C232" s="18">
        <v>9.5500000000000007</v>
      </c>
      <c r="D232" s="18">
        <v>10.11</v>
      </c>
      <c r="E232" s="18">
        <v>10.4</v>
      </c>
      <c r="F232" s="18">
        <v>10.25</v>
      </c>
    </row>
    <row r="233" spans="2:6" x14ac:dyDescent="0.2">
      <c r="B233" s="18" t="s">
        <v>162</v>
      </c>
      <c r="C233" s="18">
        <v>10.33</v>
      </c>
      <c r="D233" s="18">
        <v>10.98</v>
      </c>
      <c r="E233" s="18">
        <v>11.31</v>
      </c>
      <c r="F233" s="18">
        <v>11.14</v>
      </c>
    </row>
    <row r="234" spans="2:6" x14ac:dyDescent="0.2">
      <c r="B234" s="18" t="s">
        <v>163</v>
      </c>
      <c r="C234" s="18">
        <v>11.17</v>
      </c>
      <c r="D234" s="18">
        <v>11.92</v>
      </c>
      <c r="E234" s="18">
        <v>12.3</v>
      </c>
      <c r="F234" s="18">
        <v>12.11</v>
      </c>
    </row>
    <row r="235" spans="2:6" x14ac:dyDescent="0.2">
      <c r="B235" s="18" t="s">
        <v>164</v>
      </c>
      <c r="C235" s="18">
        <v>12.08</v>
      </c>
      <c r="D235" s="12" t="s">
        <v>165</v>
      </c>
      <c r="E235" s="12" t="s">
        <v>165</v>
      </c>
      <c r="F235" s="12" t="s">
        <v>165</v>
      </c>
    </row>
    <row r="236" spans="2:6" x14ac:dyDescent="0.2">
      <c r="B236" s="14"/>
      <c r="C236" s="14"/>
      <c r="D236" s="14"/>
      <c r="E236" s="14"/>
      <c r="F236" s="14"/>
    </row>
    <row r="237" spans="2:6" x14ac:dyDescent="0.2">
      <c r="B237" s="1" t="s">
        <v>166</v>
      </c>
    </row>
    <row r="239" spans="2:6" x14ac:dyDescent="0.2">
      <c r="B239" s="36" t="s">
        <v>147</v>
      </c>
      <c r="C239" s="36" t="s">
        <v>167</v>
      </c>
      <c r="D239" s="36" t="s">
        <v>168</v>
      </c>
      <c r="E239" s="36" t="s">
        <v>169</v>
      </c>
    </row>
    <row r="240" spans="2:6" x14ac:dyDescent="0.2">
      <c r="B240" s="38"/>
      <c r="C240" s="38" t="s">
        <v>170</v>
      </c>
      <c r="D240" s="38" t="s">
        <v>171</v>
      </c>
      <c r="E240" s="38" t="s">
        <v>172</v>
      </c>
    </row>
    <row r="241" spans="2:5" x14ac:dyDescent="0.2">
      <c r="B241" s="38"/>
      <c r="C241" s="38"/>
      <c r="D241" s="38" t="s">
        <v>173</v>
      </c>
      <c r="E241" s="38"/>
    </row>
    <row r="242" spans="2:5" x14ac:dyDescent="0.2">
      <c r="B242" s="39"/>
      <c r="C242" s="39"/>
      <c r="D242" s="39">
        <v>2014</v>
      </c>
      <c r="E242" s="39"/>
    </row>
    <row r="243" spans="2:5" x14ac:dyDescent="0.2">
      <c r="B243" s="18" t="s">
        <v>159</v>
      </c>
      <c r="C243" s="18">
        <v>8.98</v>
      </c>
      <c r="D243" s="18">
        <v>9.1</v>
      </c>
      <c r="E243" s="18">
        <v>8.99</v>
      </c>
    </row>
    <row r="244" spans="2:5" x14ac:dyDescent="0.2">
      <c r="B244" s="18" t="s">
        <v>160</v>
      </c>
      <c r="C244" s="18">
        <v>9.68</v>
      </c>
      <c r="D244" s="18">
        <v>9.93</v>
      </c>
      <c r="E244" s="18">
        <v>9.8000000000000007</v>
      </c>
    </row>
    <row r="245" spans="2:5" x14ac:dyDescent="0.2">
      <c r="B245" s="18" t="s">
        <v>161</v>
      </c>
      <c r="C245" s="18">
        <v>10.54</v>
      </c>
      <c r="D245" s="18">
        <v>10.83</v>
      </c>
      <c r="E245" s="18">
        <v>10.68</v>
      </c>
    </row>
    <row r="246" spans="2:5" x14ac:dyDescent="0.2">
      <c r="B246" s="18" t="s">
        <v>162</v>
      </c>
      <c r="C246" s="18">
        <v>11.48</v>
      </c>
      <c r="D246" s="18">
        <v>11.81</v>
      </c>
      <c r="E246" s="18">
        <v>11.64</v>
      </c>
    </row>
    <row r="247" spans="2:5" x14ac:dyDescent="0.2">
      <c r="B247" s="18" t="s">
        <v>163</v>
      </c>
      <c r="C247" s="18">
        <v>12.5</v>
      </c>
      <c r="D247" s="18">
        <v>12.89</v>
      </c>
      <c r="E247" s="18">
        <v>12.69</v>
      </c>
    </row>
    <row r="248" spans="2:5" x14ac:dyDescent="0.2">
      <c r="B248" s="18" t="s">
        <v>164</v>
      </c>
      <c r="C248" s="18">
        <v>13.61</v>
      </c>
      <c r="D248" s="18">
        <v>14.06</v>
      </c>
      <c r="E248" s="18">
        <v>13.83</v>
      </c>
    </row>
    <row r="249" spans="2:5" x14ac:dyDescent="0.2">
      <c r="B249" s="18" t="s">
        <v>174</v>
      </c>
      <c r="C249" s="18">
        <v>14.82</v>
      </c>
      <c r="D249" s="18">
        <v>15.34</v>
      </c>
      <c r="E249" s="18">
        <v>15.08</v>
      </c>
    </row>
    <row r="250" spans="2:5" x14ac:dyDescent="0.2">
      <c r="B250" s="18" t="s">
        <v>175</v>
      </c>
      <c r="C250" s="18">
        <v>16.13</v>
      </c>
      <c r="D250" s="18">
        <v>16.739999999999998</v>
      </c>
      <c r="E250" s="18">
        <v>16.43</v>
      </c>
    </row>
    <row r="251" spans="2:5" x14ac:dyDescent="0.2">
      <c r="B251" s="18" t="s">
        <v>176</v>
      </c>
      <c r="C251" s="18">
        <v>17.57</v>
      </c>
      <c r="D251" s="18">
        <v>18.260000000000002</v>
      </c>
      <c r="E251" s="18">
        <v>17.91</v>
      </c>
    </row>
    <row r="252" spans="2:5" x14ac:dyDescent="0.2">
      <c r="B252" s="18" t="s">
        <v>177</v>
      </c>
      <c r="C252" s="18">
        <v>19.13</v>
      </c>
      <c r="D252" s="18">
        <v>19.920000000000002</v>
      </c>
      <c r="E252" s="18">
        <v>19.52</v>
      </c>
    </row>
    <row r="255" spans="2:5" x14ac:dyDescent="0.2">
      <c r="B255" s="40" t="s">
        <v>178</v>
      </c>
    </row>
  </sheetData>
  <mergeCells count="85">
    <mergeCell ref="E184:G184"/>
    <mergeCell ref="A132:D132"/>
    <mergeCell ref="A140:E140"/>
    <mergeCell ref="I100:L100"/>
    <mergeCell ref="B129:C129"/>
    <mergeCell ref="B130:C130"/>
    <mergeCell ref="B157:C157"/>
    <mergeCell ref="A180:D180"/>
    <mergeCell ref="E185:G185"/>
    <mergeCell ref="K81:L81"/>
    <mergeCell ref="C93:E93"/>
    <mergeCell ref="K92:L92"/>
    <mergeCell ref="H102:I102"/>
    <mergeCell ref="A104:C104"/>
    <mergeCell ref="H104:I104"/>
    <mergeCell ref="A105:C105"/>
    <mergeCell ref="K88:L88"/>
    <mergeCell ref="K90:L90"/>
    <mergeCell ref="B92:D92"/>
    <mergeCell ref="I99:L99"/>
    <mergeCell ref="B90:D90"/>
    <mergeCell ref="A178:D178"/>
    <mergeCell ref="A179:D179"/>
    <mergeCell ref="A177:D177"/>
    <mergeCell ref="A189:I189"/>
    <mergeCell ref="A190:I190"/>
    <mergeCell ref="H38:I38"/>
    <mergeCell ref="K59:L59"/>
    <mergeCell ref="L44:M44"/>
    <mergeCell ref="K48:L48"/>
    <mergeCell ref="K49:L49"/>
    <mergeCell ref="K50:L50"/>
    <mergeCell ref="K51:L51"/>
    <mergeCell ref="K52:L52"/>
    <mergeCell ref="K53:L53"/>
    <mergeCell ref="K54:L54"/>
    <mergeCell ref="K55:L55"/>
    <mergeCell ref="K79:L79"/>
    <mergeCell ref="K84:L84"/>
    <mergeCell ref="K86:L86"/>
    <mergeCell ref="A1:M1"/>
    <mergeCell ref="A2:M2"/>
    <mergeCell ref="A3:M3"/>
    <mergeCell ref="I4:M4"/>
    <mergeCell ref="A6:M6"/>
    <mergeCell ref="B27:E27"/>
    <mergeCell ref="H31:I31"/>
    <mergeCell ref="B28:E28"/>
    <mergeCell ref="J7:M7"/>
    <mergeCell ref="K24:M24"/>
    <mergeCell ref="B30:C30"/>
    <mergeCell ref="B19:C19"/>
    <mergeCell ref="B20:C20"/>
    <mergeCell ref="L33:M33"/>
    <mergeCell ref="H36:I36"/>
    <mergeCell ref="K57:L57"/>
    <mergeCell ref="K58:L58"/>
    <mergeCell ref="K77:L77"/>
    <mergeCell ref="K60:L60"/>
    <mergeCell ref="K62:L62"/>
    <mergeCell ref="K63:L63"/>
    <mergeCell ref="K66:L66"/>
    <mergeCell ref="K67:L67"/>
    <mergeCell ref="K68:L68"/>
    <mergeCell ref="K69:L69"/>
    <mergeCell ref="K70:L70"/>
    <mergeCell ref="K72:L72"/>
    <mergeCell ref="K74:L74"/>
    <mergeCell ref="K76:L76"/>
    <mergeCell ref="C51:D51"/>
    <mergeCell ref="B211:F211"/>
    <mergeCell ref="H37:I37"/>
    <mergeCell ref="H40:I40"/>
    <mergeCell ref="L41:M41"/>
    <mergeCell ref="L43:M43"/>
    <mergeCell ref="B168:D168"/>
    <mergeCell ref="A176:D176"/>
    <mergeCell ref="A78:F78"/>
    <mergeCell ref="A171:D171"/>
    <mergeCell ref="A174:C174"/>
    <mergeCell ref="A101:C101"/>
    <mergeCell ref="B127:C127"/>
    <mergeCell ref="B128:C128"/>
    <mergeCell ref="E95:G95"/>
    <mergeCell ref="B84:F84"/>
  </mergeCells>
  <printOptions horizontalCentered="1" verticalCentered="1"/>
  <pageMargins left="0.31496062992125984" right="0.31496062992125984" top="0" bottom="0" header="0.31496062992125984" footer="0.31496062992125984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LAB-03</dc:creator>
  <cp:lastModifiedBy>Lab11</cp:lastModifiedBy>
  <cp:lastPrinted>2020-01-09T09:32:58Z</cp:lastPrinted>
  <dcterms:created xsi:type="dcterms:W3CDTF">2018-11-28T05:08:06Z</dcterms:created>
  <dcterms:modified xsi:type="dcterms:W3CDTF">2020-01-16T06:24:54Z</dcterms:modified>
</cp:coreProperties>
</file>